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mc:AlternateContent xmlns:mc="http://schemas.openxmlformats.org/markup-compatibility/2006">
    <mc:Choice Requires="x15">
      <x15ac:absPath xmlns:x15ac="http://schemas.microsoft.com/office/spreadsheetml/2010/11/ac" url="D:\Users\cs162023\OneDrive - MinhaTI\PERFIL\Arquivos_D\Desktop\PROJETOS\2025 - 2026\Incorporação Planos Futura+\Comunicação\Simulador\"/>
    </mc:Choice>
  </mc:AlternateContent>
  <xr:revisionPtr revIDLastSave="0" documentId="13_ncr:1_{C908691A-BE07-46A3-824A-5B256C56990D}" xr6:coauthVersionLast="47" xr6:coauthVersionMax="47" xr10:uidLastSave="{00000000-0000-0000-0000-000000000000}"/>
  <bookViews>
    <workbookView xWindow="-110" yWindow="-110" windowWidth="19420" windowHeight="10300" tabRatio="890" xr2:uid="{00000000-000D-0000-FFFF-FFFF00000000}"/>
  </bookViews>
  <sheets>
    <sheet name="CAPA" sheetId="41" r:id="rId1"/>
    <sheet name="SIMULADOR" sheetId="39" r:id="rId2"/>
  </sheets>
  <definedNames>
    <definedName name="_xlnm._FilterDatabase" localSheetId="1" hidden="1">SIMULADOR!$D$6:$E$10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5" i="39" l="1"/>
  <c r="J33" i="39"/>
  <c r="J32" i="39" s="1"/>
  <c r="C18" i="39" s="1"/>
  <c r="J5" i="39"/>
  <c r="F16" i="39" s="1"/>
  <c r="J4" i="39"/>
  <c r="B23" i="39" l="1"/>
  <c r="C19" i="39"/>
  <c r="C20" i="39" s="1"/>
  <c r="B24" i="39"/>
  <c r="F18" i="39"/>
  <c r="F19" i="39" l="1"/>
  <c r="F20" i="3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Jeferson Trivelato</author>
  </authors>
  <commentList>
    <comment ref="C6" authorId="0" shapeId="0" xr:uid="{590D94EF-BC7B-4C3A-9BCD-32AE0F040CB1}">
      <text>
        <r>
          <rPr>
            <sz val="9"/>
            <color rgb="FF000000"/>
            <rFont val="Arial"/>
            <family val="34"/>
          </rPr>
          <t>Informe a sua empresa primeiro para garantir o cálculo correto do seu plano.</t>
        </r>
        <r>
          <rPr>
            <sz val="2"/>
            <color rgb="FF000000"/>
            <rFont val="Arial"/>
            <family val="34"/>
          </rPr>
          <t xml:space="preserve">
</t>
        </r>
        <r>
          <rPr>
            <sz val="9"/>
            <color rgb="FF000000"/>
            <rFont val="Arial"/>
            <family val="34"/>
          </rPr>
          <t xml:space="preserve">
</t>
        </r>
        <r>
          <rPr>
            <sz val="9"/>
            <color rgb="FF000000"/>
            <rFont val="Arial"/>
            <family val="34"/>
          </rPr>
          <t>A empresa que custeia o plano junto com o participante.</t>
        </r>
      </text>
    </comment>
    <comment ref="C7" authorId="0" shapeId="0" xr:uid="{B6244133-82C9-47D5-8C66-F849D42B686C}">
      <text>
        <r>
          <rPr>
            <sz val="9"/>
            <color rgb="FF000000"/>
            <rFont val="Arial"/>
            <family val="2"/>
          </rPr>
          <t xml:space="preserve">Digite nesse campo o valor do seu Salário Nominal mais o adicional de Periculosidade, caso seja elegível.
</t>
        </r>
        <r>
          <rPr>
            <sz val="9"/>
            <color rgb="FF000000"/>
            <rFont val="Arial"/>
            <family val="2"/>
          </rPr>
          <t xml:space="preserve">
</t>
        </r>
        <r>
          <rPr>
            <sz val="9"/>
            <color rgb="FF000000"/>
            <rFont val="Arial"/>
            <family val="2"/>
          </rPr>
          <t xml:space="preserve">Salário Nominal é o valor estabelecido no contrato de trabalho para a remuneração do trabalhador, definido antes dos descontos e deduções e antes dos adicionais. É o valor que consta no contrato de trabalho.
</t>
        </r>
        <r>
          <rPr>
            <sz val="9"/>
            <color rgb="FF000000"/>
            <rFont val="Arial"/>
            <family val="2"/>
          </rPr>
          <t xml:space="preserve">
</t>
        </r>
        <r>
          <rPr>
            <sz val="9"/>
            <color rgb="FF000000"/>
            <rFont val="Arial"/>
            <family val="2"/>
          </rPr>
          <t>Adicional de Periculosidade é um direito concedido a trabalhadores que exercem uma atividade perigosa, conforme estabelecido na legislação.</t>
        </r>
      </text>
    </comment>
    <comment ref="C8" authorId="0" shapeId="0" xr:uid="{DADA96CF-C4A3-45CF-8334-1569CDBCCA31}">
      <text>
        <r>
          <rPr>
            <sz val="9"/>
            <color rgb="FF000000"/>
            <rFont val="Arial"/>
            <family val="34"/>
          </rPr>
          <t>Digite nesse campo o dia, mês e ano do seu nascimento.</t>
        </r>
      </text>
    </comment>
    <comment ref="C9" authorId="0" shapeId="0" xr:uid="{DEEC4DFD-0B13-4ED6-854A-633C58AF9A74}">
      <text>
        <r>
          <rPr>
            <sz val="9"/>
            <color rgb="FF000000"/>
            <rFont val="Arial"/>
            <family val="34"/>
          </rPr>
          <t>Digite nesse campo o dia, o mês e o ano da sua admissão na sua empresa.</t>
        </r>
      </text>
    </comment>
    <comment ref="F16" authorId="0" shapeId="0" xr:uid="{F8E77564-B463-4BEC-8E08-9E2B38BA5F3E}">
      <text>
        <r>
          <rPr>
            <sz val="9"/>
            <color rgb="FF000000"/>
            <rFont val="Arial"/>
            <family val="2"/>
          </rPr>
          <t xml:space="preserve">Percentual máximo apurado com base no Salário de Participação informado na simulação e de acordo com a Tabela de Contribuição da empresa patrocinadora proposta para 2024. 
</t>
        </r>
        <r>
          <rPr>
            <sz val="9"/>
            <color rgb="FF000000"/>
            <rFont val="Arial"/>
            <family val="2"/>
          </rPr>
          <t xml:space="preserve">
</t>
        </r>
        <r>
          <rPr>
            <sz val="9"/>
            <color rgb="FF000000"/>
            <rFont val="Arial"/>
            <family val="2"/>
          </rPr>
          <t>A Tabela de Contribuição será atualizada periodicamente pela empresa patrocinadora e será amplamente divulgada aos Participantes.</t>
        </r>
      </text>
    </comment>
    <comment ref="C17" authorId="0" shapeId="0" xr:uid="{05C8DF1D-6607-4EE4-8962-AEA5CCE248BC}">
      <text>
        <r>
          <rPr>
            <sz val="9"/>
            <color rgb="FF000000"/>
            <rFont val="Arial"/>
            <family val="2"/>
          </rPr>
          <t xml:space="preserve">Digite nesse campo o percentual da Contribuição Básica realizada no plano atual.
</t>
        </r>
        <r>
          <rPr>
            <sz val="9"/>
            <color rgb="FF000000"/>
            <rFont val="Arial"/>
            <family val="2"/>
          </rPr>
          <t xml:space="preserve">
</t>
        </r>
        <r>
          <rPr>
            <sz val="9"/>
            <color rgb="FF000000"/>
            <rFont val="Arial"/>
            <family val="2"/>
          </rPr>
          <t xml:space="preserve">Caso não lembre, acesse a sua área do participante ou faça o cálculo abaixo:
</t>
        </r>
        <r>
          <rPr>
            <sz val="9"/>
            <color rgb="FF000000"/>
            <rFont val="Arial"/>
            <family val="2"/>
          </rPr>
          <t xml:space="preserve">
</t>
        </r>
        <r>
          <rPr>
            <sz val="9"/>
            <color rgb="FF000000"/>
            <rFont val="Arial"/>
            <family val="2"/>
          </rPr>
          <t xml:space="preserve">O percentual da Contribuição Básicas é definido pelo participante conforme tabela abaixo:
</t>
        </r>
        <r>
          <rPr>
            <sz val="9"/>
            <color rgb="FF000000"/>
            <rFont val="Arial"/>
            <family val="2"/>
          </rPr>
          <t xml:space="preserve">
</t>
        </r>
        <r>
          <rPr>
            <sz val="9"/>
            <color rgb="FF000000"/>
            <rFont val="Arial"/>
            <family val="2"/>
          </rPr>
          <t xml:space="preserve">Soma da idade com tempo de serviço ---------- Percentual
</t>
        </r>
        <r>
          <rPr>
            <sz val="9"/>
            <color rgb="FF000000"/>
            <rFont val="Arial"/>
            <family val="2"/>
          </rPr>
          <t xml:space="preserve">                   Até 45 pontos   ------------------------ 0% a 5%
</t>
        </r>
        <r>
          <rPr>
            <sz val="9"/>
            <color rgb="FF000000"/>
            <rFont val="Arial"/>
            <family val="2"/>
          </rPr>
          <t xml:space="preserve">                   De 46 até 60 pontos   ---------------- 0% a 7%
</t>
        </r>
        <r>
          <rPr>
            <sz val="9"/>
            <color rgb="FF000000"/>
            <rFont val="Arial"/>
            <family val="2"/>
          </rPr>
          <t xml:space="preserve">                   De 61 até 75 pontos   ---------------- 0% a 9%
</t>
        </r>
        <r>
          <rPr>
            <sz val="9"/>
            <color rgb="FF000000"/>
            <rFont val="Arial"/>
            <family val="2"/>
          </rPr>
          <t xml:space="preserve">                   A partir de 76 pontos   --------------- 0% a 11%
</t>
        </r>
        <r>
          <rPr>
            <sz val="9"/>
            <color rgb="FF000000"/>
            <rFont val="Arial"/>
            <family val="2"/>
          </rPr>
          <t xml:space="preserve">
</t>
        </r>
        <r>
          <rPr>
            <sz val="9"/>
            <color rgb="FF000000"/>
            <rFont val="Arial"/>
            <family val="2"/>
          </rPr>
          <t>Pontos = soma da idade com o tempo de serviço</t>
        </r>
      </text>
    </comment>
    <comment ref="C18" authorId="0" shapeId="0" xr:uid="{A9157BB1-640B-4FC1-A6B6-7BC9A398E2FF}">
      <text>
        <r>
          <rPr>
            <sz val="9"/>
            <color rgb="FF000000"/>
            <rFont val="Arial"/>
            <family val="34"/>
          </rPr>
          <t xml:space="preserve">Valor da Contribuição Básica do Participante calculada com base nos dados informados nessa simulação.
</t>
        </r>
        <r>
          <rPr>
            <sz val="9"/>
            <color rgb="FF000000"/>
            <rFont val="Arial"/>
            <family val="34"/>
          </rPr>
          <t xml:space="preserve">
</t>
        </r>
        <r>
          <rPr>
            <sz val="9"/>
            <color rgb="FF000000"/>
            <rFont val="Arial"/>
            <family val="34"/>
          </rPr>
          <t xml:space="preserve">O valor da Contribuição Básica corresponde a aplicação do percentual escolhido pelo Participante sobre a parcela do Salário de Participação que exceder 10 unidades de referência. 
</t>
        </r>
        <r>
          <rPr>
            <sz val="9"/>
            <color rgb="FF000000"/>
            <rFont val="Arial"/>
            <family val="34"/>
          </rPr>
          <t xml:space="preserve">
</t>
        </r>
        <r>
          <rPr>
            <sz val="9"/>
            <color rgb="FF000000"/>
            <rFont val="Arial"/>
            <family val="34"/>
          </rPr>
          <t xml:space="preserve">10 unidade de referência em 2025 = </t>
        </r>
        <r>
          <rPr>
            <sz val="9"/>
            <color rgb="FF000000"/>
            <rFont val="Calibri"/>
            <family val="2"/>
          </rPr>
          <t>R$5.883,00</t>
        </r>
      </text>
    </comment>
    <comment ref="F18" authorId="0" shapeId="0" xr:uid="{4BB2C1D4-B26E-461D-9D8C-C85613010BF7}">
      <text>
        <r>
          <rPr>
            <sz val="9"/>
            <color rgb="FF000000"/>
            <rFont val="Arial"/>
            <family val="34"/>
          </rPr>
          <t xml:space="preserve">Valor da Contribuição Básica do Participante calculada com base nos dados informados nessa simulação.
</t>
        </r>
        <r>
          <rPr>
            <sz val="9"/>
            <color rgb="FF000000"/>
            <rFont val="Arial"/>
            <family val="34"/>
          </rPr>
          <t xml:space="preserve">
</t>
        </r>
        <r>
          <rPr>
            <sz val="9"/>
            <color rgb="FF000000"/>
            <rFont val="Arial"/>
            <family val="34"/>
          </rPr>
          <t>A Contribuição Básica do Participante corresponde a aplicação do percentual escolhido pelo Participante, limitado ao percentual máximo da Tabela de Contribuição proposta da parocinadora, aplicado sobre o Salário de Participação informado nessa simulação.</t>
        </r>
      </text>
    </comment>
    <comment ref="C19" authorId="0" shapeId="0" xr:uid="{4DBCC32D-B554-470C-9C16-88F27D2A1F84}">
      <text>
        <r>
          <rPr>
            <sz val="9"/>
            <color rgb="FF000000"/>
            <rFont val="Arial"/>
            <family val="34"/>
          </rPr>
          <t xml:space="preserve">Valor da Contribuição Normal da Patrocinadora calculada com base nos dados informados nessa simulação.
</t>
        </r>
        <r>
          <rPr>
            <sz val="9"/>
            <color rgb="FF000000"/>
            <rFont val="Arial"/>
            <family val="34"/>
          </rPr>
          <t xml:space="preserve">
</t>
        </r>
        <r>
          <rPr>
            <sz val="9"/>
            <color rgb="FF000000"/>
            <rFont val="Arial"/>
            <family val="2"/>
          </rPr>
          <t>A Contribuição Normal da Patrocinadora é igual a 100% do valor da Contribuição Básica do Participante.</t>
        </r>
      </text>
    </comment>
    <comment ref="F19" authorId="0" shapeId="0" xr:uid="{138F930B-CADB-4B7C-9FC8-D8D0BF9C1C2C}">
      <text>
        <r>
          <rPr>
            <sz val="9"/>
            <color rgb="FF000000"/>
            <rFont val="Arial"/>
            <family val="34"/>
          </rPr>
          <t xml:space="preserve">Valor da Contribuição Normal da Patrocinadora calculada com base nos dados informados nessa simulação.
</t>
        </r>
        <r>
          <rPr>
            <sz val="9"/>
            <color rgb="FF000000"/>
            <rFont val="Arial"/>
            <family val="34"/>
          </rPr>
          <t xml:space="preserve">
</t>
        </r>
        <r>
          <rPr>
            <sz val="9"/>
            <color rgb="FF000000"/>
            <rFont val="Arial"/>
            <family val="34"/>
          </rPr>
          <t>A Contribuição Normal da Patrocinadora é igual a 100% do valor da Contribuição Básica do Participante.</t>
        </r>
      </text>
    </comment>
    <comment ref="C20" authorId="0" shapeId="0" xr:uid="{EB6B17F1-5A39-674C-A229-F4230F3AFFCC}">
      <text>
        <r>
          <rPr>
            <sz val="9"/>
            <color rgb="FF000000"/>
            <rFont val="Arial"/>
            <family val="34"/>
          </rPr>
          <t>Total da sua contribuição + contrapartida da empresa.</t>
        </r>
      </text>
    </comment>
    <comment ref="F20" authorId="0" shapeId="0" xr:uid="{237DEEE8-6E96-1B45-9BF9-819CF1DA8CB6}">
      <text>
        <r>
          <rPr>
            <sz val="9"/>
            <color rgb="FF000000"/>
            <rFont val="Arial"/>
            <family val="2"/>
          </rPr>
          <t>Total da contribuição nova + contrapartida da empresa.</t>
        </r>
        <r>
          <rPr>
            <sz val="9"/>
            <color rgb="FF000000"/>
            <rFont val="Calibri"/>
            <family val="2"/>
          </rPr>
          <t xml:space="preserve">
</t>
        </r>
      </text>
    </comment>
  </commentList>
</comments>
</file>

<file path=xl/sharedStrings.xml><?xml version="1.0" encoding="utf-8"?>
<sst xmlns="http://schemas.openxmlformats.org/spreadsheetml/2006/main" count="75" uniqueCount="65">
  <si>
    <t>Grupo Nós</t>
  </si>
  <si>
    <t>Moove</t>
  </si>
  <si>
    <t>Rumo</t>
  </si>
  <si>
    <t>Raízen</t>
  </si>
  <si>
    <t>Perecentual</t>
  </si>
  <si>
    <t>Até R$7 mil</t>
  </si>
  <si>
    <t>Até R$12 mil</t>
  </si>
  <si>
    <t>Até R$23 mil</t>
  </si>
  <si>
    <t>Até R$38 mil</t>
  </si>
  <si>
    <t>Acima de R$38 mil</t>
  </si>
  <si>
    <t>Até R$5 mil</t>
  </si>
  <si>
    <t>Até R$10 mil</t>
  </si>
  <si>
    <t>Até R$15 mil</t>
  </si>
  <si>
    <t>Até R$25 mil</t>
  </si>
  <si>
    <t>Acima de R$25 mil</t>
  </si>
  <si>
    <t>Salário</t>
  </si>
  <si>
    <t>Data da Simulação</t>
  </si>
  <si>
    <t>Brado</t>
  </si>
  <si>
    <t>Cosan</t>
  </si>
  <si>
    <t>Aguassanta</t>
  </si>
  <si>
    <t>Patrocinadoras</t>
  </si>
  <si>
    <t>Grupo</t>
  </si>
  <si>
    <t>Salário 1</t>
  </si>
  <si>
    <t>Salário 2</t>
  </si>
  <si>
    <t>Salário 3</t>
  </si>
  <si>
    <t>Tabela 1 - Brado, GN, Raízen e Rumo</t>
  </si>
  <si>
    <t>Tabela 2 - Moove</t>
  </si>
  <si>
    <t>Tabela 3 - Cosan, Comgás e Compass</t>
  </si>
  <si>
    <t>Cód Plano:</t>
  </si>
  <si>
    <t>Cód Tabela:</t>
  </si>
  <si>
    <t>Limite contribuição Básica Raiz e Futura II</t>
  </si>
  <si>
    <t>Elegível Crédito Especial</t>
  </si>
  <si>
    <t>Fórmulas</t>
  </si>
  <si>
    <t>Percentual máximo para você escolher no novo plano</t>
  </si>
  <si>
    <t>Notamos que sua contribuição no Plano Futura+ está menor do que no plano atual. Por favor, entre em contato com o time Futura+.</t>
  </si>
  <si>
    <t>S I M U L A D O R   D E  C O N T R I B U I Ç Ã O</t>
  </si>
  <si>
    <t>A atualização do plano permite que você não só contribua mais para o seu futuro, como também receba uma maior contrapartida por parte da Empresa. 
Dessa forma, você pode tanto aproveitar o Benefício Fiscal anualmente e pagar menos impostos, como conseguir desfrutar de uma aposentadoria mais tranquila no futuro.</t>
  </si>
  <si>
    <t>Mensagem "Ganhador"</t>
  </si>
  <si>
    <t>COM O PLANO FUTURA+ VOCÊ PODE INVESTIR+!</t>
  </si>
  <si>
    <t>IMPORTANTE!</t>
  </si>
  <si>
    <t>Tabela</t>
  </si>
  <si>
    <r>
      <rPr>
        <b/>
        <sz val="12"/>
        <color rgb="FF82298A"/>
        <rFont val="Montserrat Black"/>
      </rPr>
      <t xml:space="preserve">PREENCHA SEUS DADOS </t>
    </r>
    <r>
      <rPr>
        <sz val="12"/>
        <color theme="1" tint="0.34998626667073579"/>
        <rFont val="Montserrat ExtraBold"/>
      </rPr>
      <t xml:space="preserve">
</t>
    </r>
    <r>
      <rPr>
        <sz val="10"/>
        <color theme="1" tint="0.34998626667073579"/>
        <rFont val="Montserrat"/>
      </rPr>
      <t>Comece aqui, informando seus dados conforme os campos solicitados.</t>
    </r>
  </si>
  <si>
    <t xml:space="preserve">SIMULADOR DE CONTRIBUIÇÃO </t>
  </si>
  <si>
    <r>
      <t xml:space="preserve">1) ESCOLHA </t>
    </r>
    <r>
      <rPr>
        <b/>
        <sz val="10"/>
        <color rgb="FF82298A"/>
        <rFont val="Montserrat"/>
      </rPr>
      <t>SUA EMPRESA</t>
    </r>
  </si>
  <si>
    <r>
      <rPr>
        <b/>
        <sz val="10"/>
        <color theme="1" tint="0.34998626667073579"/>
        <rFont val="Montserrat"/>
      </rPr>
      <t xml:space="preserve">2) SEU </t>
    </r>
    <r>
      <rPr>
        <b/>
        <sz val="10"/>
        <color rgb="FF82298A"/>
        <rFont val="Montserrat"/>
      </rPr>
      <t>SALÁRIO + PERICULOSIDADE</t>
    </r>
  </si>
  <si>
    <r>
      <rPr>
        <b/>
        <sz val="10"/>
        <color theme="1" tint="0.34998626667073579"/>
        <rFont val="Montserrat"/>
      </rPr>
      <t xml:space="preserve">3) DATA DE </t>
    </r>
    <r>
      <rPr>
        <b/>
        <sz val="10"/>
        <color rgb="FF82298A"/>
        <rFont val="Montserrat"/>
      </rPr>
      <t>NASCIMENTO</t>
    </r>
  </si>
  <si>
    <r>
      <rPr>
        <b/>
        <sz val="10"/>
        <color theme="1" tint="0.34998626667073579"/>
        <rFont val="Montserrat"/>
      </rPr>
      <t xml:space="preserve">4) DATA DE </t>
    </r>
    <r>
      <rPr>
        <b/>
        <sz val="10"/>
        <color rgb="FF82298A"/>
        <rFont val="Montserrat"/>
      </rPr>
      <t>ADMISSÃO</t>
    </r>
  </si>
  <si>
    <r>
      <rPr>
        <b/>
        <sz val="11"/>
        <color rgb="FF82298A"/>
        <rFont val="Montserrat Black"/>
      </rPr>
      <t xml:space="preserve">FAÇA A SIMULAÇÃO </t>
    </r>
    <r>
      <rPr>
        <b/>
        <sz val="12"/>
        <color theme="1" tint="0.34998626667073579"/>
        <rFont val="Montserrat Regular"/>
      </rPr>
      <t xml:space="preserve">
</t>
    </r>
    <r>
      <rPr>
        <sz val="10"/>
        <color theme="1" tint="0.34998626667073579"/>
        <rFont val="Montserrat"/>
      </rPr>
      <t>Verifique os valores das contribuições, de acordo com as informações que você preencheu.</t>
    </r>
  </si>
  <si>
    <r>
      <t xml:space="preserve">Valor da sua contribuição </t>
    </r>
    <r>
      <rPr>
        <b/>
        <sz val="10"/>
        <color rgb="FFFF721D"/>
        <rFont val="Montserrat"/>
      </rPr>
      <t>HOJE</t>
    </r>
  </si>
  <si>
    <r>
      <t>Valor da contrapartida da</t>
    </r>
    <r>
      <rPr>
        <b/>
        <sz val="10"/>
        <color rgb="FFFF721D"/>
        <rFont val="Montserrat"/>
      </rPr>
      <t xml:space="preserve"> EMPRESA</t>
    </r>
  </si>
  <si>
    <r>
      <t xml:space="preserve">Valor total mensal no seu plano  </t>
    </r>
    <r>
      <rPr>
        <b/>
        <sz val="10"/>
        <color rgb="FFFF721D"/>
        <rFont val="Montserrat"/>
      </rPr>
      <t>HOJE</t>
    </r>
  </si>
  <si>
    <t>PLANO FUTURA+</t>
  </si>
  <si>
    <r>
      <t xml:space="preserve">Valor da </t>
    </r>
    <r>
      <rPr>
        <b/>
        <sz val="10"/>
        <color rgb="FF82298A"/>
        <rFont val="Montserrat"/>
      </rPr>
      <t>SUA CONTRIBUIÇÃO NOVA</t>
    </r>
  </si>
  <si>
    <r>
      <t xml:space="preserve">Valor da contrapartida da </t>
    </r>
    <r>
      <rPr>
        <b/>
        <sz val="10"/>
        <color rgb="FF82298A"/>
        <rFont val="Montserrat"/>
      </rPr>
      <t>EMPRESA</t>
    </r>
  </si>
  <si>
    <r>
      <t>Valor total mensal no seu plano</t>
    </r>
    <r>
      <rPr>
        <b/>
        <sz val="10"/>
        <color rgb="FF82298A"/>
        <rFont val="Montserrat"/>
      </rPr>
      <t xml:space="preserve"> NOVO</t>
    </r>
  </si>
  <si>
    <r>
      <t>Para saber mais sobre a Futura+, acesse:</t>
    </r>
    <r>
      <rPr>
        <b/>
        <i/>
        <sz val="10"/>
        <color theme="1" tint="0.34998626667073579"/>
        <rFont val="Montserrat"/>
      </rPr>
      <t xml:space="preserve"> </t>
    </r>
    <r>
      <rPr>
        <b/>
        <i/>
        <sz val="10"/>
        <color rgb="FF82298A"/>
        <rFont val="Montserrat"/>
      </rPr>
      <t>www.futuramais.com.br/novoplano.</t>
    </r>
    <r>
      <rPr>
        <i/>
        <sz val="10"/>
        <color theme="1" tint="0.34998626667073579"/>
        <rFont val="Montserrat"/>
      </rPr>
      <t xml:space="preserve">
Ficou com dúvida, acesse o Fale Conosco dos sites: </t>
    </r>
    <r>
      <rPr>
        <b/>
        <i/>
        <sz val="10"/>
        <color rgb="FFFF721D"/>
        <rFont val="Montserrat"/>
      </rPr>
      <t>www.raizprev.com.br, www.futuraprev.com.br e www.futuraflex.com.br.</t>
    </r>
  </si>
  <si>
    <r>
      <rPr>
        <b/>
        <sz val="10"/>
        <color rgb="FFFF721D"/>
        <rFont val="Montserrat Black"/>
      </rPr>
      <t>IMPORTANTE!</t>
    </r>
    <r>
      <rPr>
        <b/>
        <sz val="10"/>
        <color theme="1" tint="0.34998626667073579"/>
        <rFont val="Montserrat Black"/>
      </rPr>
      <t xml:space="preserve">
</t>
    </r>
    <r>
      <rPr>
        <sz val="10"/>
        <color theme="1" tint="0.34998626667073579"/>
        <rFont val="Montserrat"/>
      </rPr>
      <t xml:space="preserve">Os valores apresentados nesta simulação são apenas estimativas e servem como uma ferramenta de apoio para você. Eles não possuem valor legal.
Esta simulação foi feita com base na Tabela de Contribuição proposta pela empresa patrocinadora para 2024, referente ao Plano Futura+. A Tabela de Contribuição será atualizada periodicamente e divulgada amplamente aos participantes.
Os cálculos desta simulação foram realizados com as informações que você forneceu e representam apenas uma estimativa. Portanto, os resultados são meras previsões e não devem ser considerados como cálculos oficiais. Informações incorretas ou incompletas podem gerar resultados imprecisos. Por isso, qualquer decisão que você tomar deve ser baseada na legislação vigente, e não no resultado da simulação.
</t>
    </r>
    <r>
      <rPr>
        <sz val="10"/>
        <color rgb="FFFF721D"/>
        <rFont val="Montserrat Black"/>
      </rPr>
      <t>HIPÓTESES FINANCEIRAS</t>
    </r>
    <r>
      <rPr>
        <sz val="10"/>
        <color theme="1" tint="0.34998626667073579"/>
        <rFont val="Montserrat"/>
      </rPr>
      <t xml:space="preserve">
As hipóteses financeiras utilizadas são as mesmas adotadas no Plano de Custeio dos planos Futura II, FuturaFlex e Raiz, vigentes em 01/07/2024, e nas propostas de tabelas de Contribuição que serão adotadas pelas patrocinadoras na Data Efetiva da Incorporação, conforme a legislação vigente.
Lembre-se: os valores desta simulação são apenas ilustrativos e não geram nenhum direito ao participante. As contribuições reais dependerão das informações efetivas no momento da incorporação.</t>
    </r>
  </si>
  <si>
    <t>Coloque o percentual que você está contribuindo hoje</t>
  </si>
  <si>
    <r>
      <t xml:space="preserve">Coloque o percentual que você irá contribuir no </t>
    </r>
    <r>
      <rPr>
        <b/>
        <sz val="10"/>
        <color rgb="FF82298A"/>
        <rFont val="Montserrat"/>
      </rPr>
      <t>NOVO PLANO</t>
    </r>
  </si>
  <si>
    <r>
      <t xml:space="preserve">Este simulador foi elaborado para facilitar o cálculo da </t>
    </r>
    <r>
      <rPr>
        <b/>
        <sz val="12"/>
        <color theme="1" tint="0.34998626667073579"/>
        <rFont val="Montserrat"/>
      </rPr>
      <t>Contribuição Básica</t>
    </r>
    <r>
      <rPr>
        <sz val="12"/>
        <color theme="1" tint="0.34998626667073579"/>
        <rFont val="Montserrat"/>
      </rPr>
      <t xml:space="preserve"> mensal no novo </t>
    </r>
    <r>
      <rPr>
        <b/>
        <sz val="12"/>
        <color theme="1" tint="0.34998626667073579"/>
        <rFont val="Montserrat"/>
      </rPr>
      <t>Plano Futura+.</t>
    </r>
    <r>
      <rPr>
        <sz val="12"/>
        <color theme="1" tint="0.34998626667073579"/>
        <rFont val="Montserrat"/>
      </rPr>
      <t xml:space="preserve">
Para usar o simulador, basta preencher os seus dados indicados e verificar o resultado!</t>
    </r>
  </si>
  <si>
    <r>
      <t xml:space="preserve">BEM-VINDO(A) AO SIMULADOR
DE </t>
    </r>
    <r>
      <rPr>
        <sz val="16"/>
        <color rgb="FFEA4D00"/>
        <rFont val="Montserrat Black"/>
      </rPr>
      <t>CONTRIBUIÇÃO DO PLANO FUTURA+</t>
    </r>
  </si>
  <si>
    <t>UR Data</t>
  </si>
  <si>
    <t>UR Valor</t>
  </si>
  <si>
    <t>CLI</t>
  </si>
  <si>
    <t>FIPS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</si>
</sst>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R$&quot;\ #,##0.00"/>
    <numFmt numFmtId="165" formatCode="0.0%"/>
  </numFmts>
  <fonts count="44">
    <font>
      <sz val="11"/>
      <color theme="1"/>
      <name val="Calibri"/>
      <family val="2"/>
      <scheme val="minor"/>
    </font>
    <font>
      <sz val="11"/>
      <color theme="1"/>
      <name val="Calibri"/>
      <family val="2"/>
      <scheme val="minor"/>
    </font>
    <font>
      <sz val="11"/>
      <name val="Aptos Narrow"/>
      <family val="2"/>
    </font>
    <font>
      <b/>
      <sz val="14"/>
      <color theme="1"/>
      <name val="Montserrat Regular"/>
    </font>
    <font>
      <sz val="10"/>
      <color theme="1"/>
      <name val="Montserrat Regular"/>
    </font>
    <font>
      <b/>
      <sz val="10"/>
      <color rgb="FFFF0000"/>
      <name val="Montserrat Regular"/>
    </font>
    <font>
      <b/>
      <sz val="10"/>
      <color theme="1"/>
      <name val="Montserrat Regular"/>
    </font>
    <font>
      <b/>
      <sz val="12"/>
      <color theme="1" tint="0.34998626667073579"/>
      <name val="Montserrat Regular"/>
    </font>
    <font>
      <sz val="12"/>
      <color theme="1" tint="0.34998626667073579"/>
      <name val="Montserrat Regular"/>
    </font>
    <font>
      <sz val="12"/>
      <color rgb="FFFF0000"/>
      <name val="Montserrat Black"/>
    </font>
    <font>
      <b/>
      <sz val="12"/>
      <color rgb="FF82298A"/>
      <name val="Montserrat Black"/>
    </font>
    <font>
      <sz val="12"/>
      <color theme="1"/>
      <name val="Montserrat Regular"/>
    </font>
    <font>
      <b/>
      <sz val="12"/>
      <color theme="0"/>
      <name val="Montserrat Black"/>
    </font>
    <font>
      <i/>
      <sz val="10"/>
      <color rgb="FF82298A"/>
      <name val="Montserrat Regular"/>
    </font>
    <font>
      <i/>
      <sz val="12"/>
      <color theme="1" tint="0.34998626667073579"/>
      <name val="Montserrat Black Italic"/>
    </font>
    <font>
      <sz val="9"/>
      <color rgb="FF000000"/>
      <name val="Arial"/>
      <family val="34"/>
    </font>
    <font>
      <b/>
      <sz val="11"/>
      <color rgb="FF82298A"/>
      <name val="Montserrat Black"/>
    </font>
    <font>
      <sz val="2"/>
      <color rgb="FF000000"/>
      <name val="Arial"/>
      <family val="34"/>
    </font>
    <font>
      <sz val="9"/>
      <color rgb="FF000000"/>
      <name val="Calibri"/>
      <family val="2"/>
    </font>
    <font>
      <sz val="10"/>
      <color rgb="FFFF0000"/>
      <name val="Arial"/>
      <family val="2"/>
    </font>
    <font>
      <b/>
      <sz val="10"/>
      <color rgb="FFFF0000"/>
      <name val="Arial"/>
      <family val="2"/>
    </font>
    <font>
      <b/>
      <sz val="16"/>
      <color theme="1" tint="0.34998626667073579"/>
      <name val="Montserrat Black"/>
    </font>
    <font>
      <sz val="10"/>
      <color theme="1" tint="0.34998626667073579"/>
      <name val="Montserrat"/>
    </font>
    <font>
      <sz val="12"/>
      <color theme="1" tint="0.34998626667073579"/>
      <name val="Montserrat ExtraBold"/>
    </font>
    <font>
      <b/>
      <sz val="10"/>
      <color theme="1" tint="0.34998626667073579"/>
      <name val="Montserrat"/>
    </font>
    <font>
      <b/>
      <sz val="10"/>
      <color rgb="FF82298A"/>
      <name val="Montserrat"/>
    </font>
    <font>
      <b/>
      <sz val="10"/>
      <color theme="1" tint="0.499984740745262"/>
      <name val="Montserrat"/>
    </font>
    <font>
      <b/>
      <sz val="10"/>
      <color theme="0"/>
      <name val="Montserrat"/>
    </font>
    <font>
      <b/>
      <sz val="10"/>
      <color rgb="FFFF721D"/>
      <name val="Montserrat"/>
    </font>
    <font>
      <i/>
      <sz val="10"/>
      <color theme="1" tint="0.34998626667073579"/>
      <name val="Montserrat"/>
    </font>
    <font>
      <b/>
      <i/>
      <sz val="10"/>
      <color rgb="FFFF721D"/>
      <name val="Montserrat"/>
    </font>
    <font>
      <b/>
      <i/>
      <sz val="10"/>
      <color theme="1" tint="0.34998626667073579"/>
      <name val="Montserrat"/>
    </font>
    <font>
      <b/>
      <i/>
      <sz val="10"/>
      <color rgb="FF82298A"/>
      <name val="Montserrat"/>
    </font>
    <font>
      <sz val="10"/>
      <color rgb="FFFF721D"/>
      <name val="Montserrat Black"/>
    </font>
    <font>
      <b/>
      <sz val="10"/>
      <color rgb="FFFF721D"/>
      <name val="Montserrat Black"/>
    </font>
    <font>
      <b/>
      <sz val="10"/>
      <color theme="1" tint="0.34998626667073579"/>
      <name val="Montserrat Black"/>
    </font>
    <font>
      <sz val="20"/>
      <color theme="1" tint="0.34998626667073579"/>
      <name val="Montserrat Black"/>
    </font>
    <font>
      <sz val="9"/>
      <color rgb="FF000000"/>
      <name val="Arial"/>
      <family val="2"/>
    </font>
    <font>
      <b/>
      <sz val="14"/>
      <color rgb="FFFFFF00"/>
      <name val="Montserrat Black"/>
    </font>
    <font>
      <b/>
      <sz val="11"/>
      <color theme="0"/>
      <name val="Montserrat"/>
    </font>
    <font>
      <sz val="12"/>
      <color theme="1" tint="0.34998626667073579"/>
      <name val="Montserrat"/>
    </font>
    <font>
      <b/>
      <sz val="12"/>
      <color theme="1" tint="0.34998626667073579"/>
      <name val="Montserrat"/>
    </font>
    <font>
      <sz val="16"/>
      <color theme="0" tint="-0.499984740745262"/>
      <name val="Montserrat Black"/>
    </font>
    <font>
      <sz val="16"/>
      <color rgb="FFEA4D00"/>
      <name val="Montserrat Black"/>
    </font>
  </fonts>
  <fills count="11">
    <fill>
      <patternFill patternType="none"/>
    </fill>
    <fill>
      <patternFill patternType="gray125"/>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
      <patternFill patternType="solid">
        <fgColor theme="0" tint="-4.9989318521683403E-2"/>
        <bgColor indexed="64"/>
      </patternFill>
    </fill>
    <fill>
      <patternFill patternType="solid">
        <fgColor rgb="FFFF721D"/>
        <bgColor indexed="64"/>
      </patternFill>
    </fill>
    <fill>
      <patternFill patternType="solid">
        <fgColor rgb="FF82298A"/>
        <bgColor indexed="64"/>
      </patternFill>
    </fill>
    <fill>
      <patternFill patternType="solid">
        <fgColor theme="0"/>
        <bgColor indexed="64"/>
      </patternFill>
    </fill>
    <fill>
      <patternFill patternType="solid">
        <fgColor theme="1" tint="0.499984740745262"/>
        <bgColor indexed="64"/>
      </patternFill>
    </fill>
    <fill>
      <patternFill patternType="solid">
        <fgColor rgb="FF00ADBA"/>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Dashed">
        <color rgb="FFFF0000"/>
      </left>
      <right/>
      <top/>
      <bottom/>
      <diagonal/>
    </border>
    <border>
      <left/>
      <right style="mediumDashed">
        <color rgb="FFFF0000"/>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s>
  <cellStyleXfs count="3">
    <xf numFmtId="0" fontId="0" fillId="0" borderId="0"/>
    <xf numFmtId="9" fontId="1" fillId="0" borderId="0" applyFont="0" applyFill="0" applyBorder="0" applyAlignment="0" applyProtection="0"/>
    <xf numFmtId="0" fontId="2" fillId="0" borderId="0"/>
  </cellStyleXfs>
  <cellXfs count="81">
    <xf numFmtId="0" fontId="0" fillId="0" borderId="0" xfId="0"/>
    <xf numFmtId="0" fontId="3" fillId="0" borderId="0" xfId="0" applyFont="1" applyAlignment="1">
      <alignment horizontal="left" indent="2"/>
    </xf>
    <xf numFmtId="0" fontId="3" fillId="0" borderId="0" xfId="0" applyFont="1"/>
    <xf numFmtId="0" fontId="4" fillId="0" borderId="2" xfId="0" applyFont="1" applyBorder="1"/>
    <xf numFmtId="0" fontId="4" fillId="0" borderId="0" xfId="0" applyFont="1"/>
    <xf numFmtId="0" fontId="4" fillId="0" borderId="0" xfId="0" applyFont="1" applyAlignment="1">
      <alignment vertical="center" wrapText="1"/>
    </xf>
    <xf numFmtId="0" fontId="4" fillId="0" borderId="0" xfId="0" applyFont="1" applyAlignment="1">
      <alignment vertical="center"/>
    </xf>
    <xf numFmtId="0" fontId="4" fillId="0" borderId="2" xfId="0" applyFont="1" applyBorder="1" applyAlignment="1">
      <alignment vertical="center"/>
    </xf>
    <xf numFmtId="0" fontId="4" fillId="0" borderId="0" xfId="0" applyFont="1" applyAlignment="1">
      <alignment horizontal="center" vertical="center" wrapText="1"/>
    </xf>
    <xf numFmtId="0" fontId="6" fillId="0" borderId="0" xfId="0" applyFont="1"/>
    <xf numFmtId="0" fontId="4" fillId="0" borderId="0" xfId="0" applyFont="1" applyAlignment="1">
      <alignment wrapText="1"/>
    </xf>
    <xf numFmtId="0" fontId="4" fillId="0" borderId="3" xfId="0" applyFont="1" applyBorder="1" applyAlignment="1">
      <alignment wrapText="1"/>
    </xf>
    <xf numFmtId="0" fontId="11" fillId="0" borderId="0" xfId="0" applyFont="1"/>
    <xf numFmtId="0" fontId="12" fillId="7" borderId="0" xfId="0" applyFont="1" applyFill="1" applyAlignment="1">
      <alignment horizontal="center" vertical="center"/>
    </xf>
    <xf numFmtId="0" fontId="4" fillId="2" borderId="0" xfId="0" applyFont="1" applyFill="1"/>
    <xf numFmtId="0" fontId="14" fillId="0" borderId="3" xfId="0" applyFont="1" applyBorder="1" applyAlignment="1">
      <alignment wrapText="1"/>
    </xf>
    <xf numFmtId="0" fontId="4" fillId="5" borderId="5" xfId="0" applyFont="1" applyFill="1" applyBorder="1" applyAlignment="1">
      <alignment vertical="center" wrapText="1"/>
    </xf>
    <xf numFmtId="0" fontId="4" fillId="0" borderId="5" xfId="0" applyFont="1" applyBorder="1" applyAlignment="1">
      <alignment vertical="center" wrapText="1"/>
    </xf>
    <xf numFmtId="0" fontId="4" fillId="0" borderId="6" xfId="0" applyFont="1" applyBorder="1" applyAlignment="1">
      <alignment vertical="center" wrapText="1"/>
    </xf>
    <xf numFmtId="0" fontId="4" fillId="0" borderId="7" xfId="0" applyFont="1" applyBorder="1"/>
    <xf numFmtId="0" fontId="4" fillId="0" borderId="8" xfId="0" applyFont="1" applyBorder="1"/>
    <xf numFmtId="0" fontId="4" fillId="0" borderId="8" xfId="0" applyFont="1" applyBorder="1" applyAlignment="1">
      <alignment vertical="center" wrapText="1"/>
    </xf>
    <xf numFmtId="0" fontId="6" fillId="0" borderId="8" xfId="0" applyFont="1" applyBorder="1" applyAlignment="1">
      <alignment vertical="center"/>
    </xf>
    <xf numFmtId="0" fontId="4" fillId="0" borderId="8" xfId="0" applyFont="1" applyBorder="1" applyAlignment="1">
      <alignment vertical="center"/>
    </xf>
    <xf numFmtId="0" fontId="4" fillId="0" borderId="9" xfId="0" applyFont="1" applyBorder="1" applyAlignment="1">
      <alignment vertical="center" wrapText="1"/>
    </xf>
    <xf numFmtId="0" fontId="4" fillId="0" borderId="10" xfId="0" applyFont="1" applyBorder="1" applyAlignment="1">
      <alignment horizontal="center" vertical="center" wrapText="1"/>
    </xf>
    <xf numFmtId="0" fontId="4" fillId="0" borderId="10" xfId="0" applyFont="1" applyBorder="1"/>
    <xf numFmtId="0" fontId="4" fillId="0" borderId="11" xfId="0" applyFont="1" applyBorder="1"/>
    <xf numFmtId="0" fontId="19" fillId="0" borderId="0" xfId="0" applyFont="1"/>
    <xf numFmtId="0" fontId="19" fillId="0" borderId="0" xfId="0" applyFont="1" applyAlignment="1">
      <alignment vertical="center"/>
    </xf>
    <xf numFmtId="0" fontId="19" fillId="0" borderId="1" xfId="0" applyFont="1" applyBorder="1" applyAlignment="1">
      <alignment horizontal="center" vertical="center"/>
    </xf>
    <xf numFmtId="0" fontId="19" fillId="0" borderId="1" xfId="0" applyFont="1" applyBorder="1" applyAlignment="1">
      <alignment horizontal="center"/>
    </xf>
    <xf numFmtId="164" fontId="19" fillId="0" borderId="1" xfId="0" applyNumberFormat="1" applyFont="1" applyBorder="1" applyAlignment="1">
      <alignment horizontal="center"/>
    </xf>
    <xf numFmtId="9" fontId="19" fillId="0" borderId="1" xfId="0" applyNumberFormat="1" applyFont="1" applyBorder="1" applyAlignment="1">
      <alignment horizontal="center"/>
    </xf>
    <xf numFmtId="165" fontId="19" fillId="0" borderId="1" xfId="0" applyNumberFormat="1" applyFont="1" applyBorder="1" applyAlignment="1">
      <alignment horizontal="center" vertical="center"/>
    </xf>
    <xf numFmtId="164" fontId="19" fillId="0" borderId="1" xfId="0" applyNumberFormat="1" applyFont="1" applyBorder="1" applyAlignment="1">
      <alignment horizontal="center" vertical="center"/>
    </xf>
    <xf numFmtId="165" fontId="19" fillId="0" borderId="1" xfId="0" applyNumberFormat="1" applyFont="1" applyBorder="1" applyAlignment="1">
      <alignment horizontal="center"/>
    </xf>
    <xf numFmtId="0" fontId="20" fillId="2" borderId="1" xfId="0" applyFont="1" applyFill="1" applyBorder="1"/>
    <xf numFmtId="0" fontId="19" fillId="0" borderId="1" xfId="0" applyFont="1" applyBorder="1"/>
    <xf numFmtId="0" fontId="20" fillId="2" borderId="1" xfId="0" applyFont="1" applyFill="1" applyBorder="1" applyAlignment="1">
      <alignment vertical="center"/>
    </xf>
    <xf numFmtId="0" fontId="19" fillId="0" borderId="1" xfId="0" applyFont="1" applyBorder="1" applyAlignment="1">
      <alignment vertical="center"/>
    </xf>
    <xf numFmtId="0" fontId="20" fillId="2" borderId="1" xfId="0" applyFont="1" applyFill="1" applyBorder="1" applyAlignment="1">
      <alignment horizontal="center" vertical="center"/>
    </xf>
    <xf numFmtId="165" fontId="20" fillId="2" borderId="1" xfId="0" applyNumberFormat="1" applyFont="1" applyFill="1" applyBorder="1" applyAlignment="1">
      <alignment horizontal="center" vertical="center"/>
    </xf>
    <xf numFmtId="0" fontId="20" fillId="2" borderId="1" xfId="0" applyFont="1" applyFill="1" applyBorder="1" applyAlignment="1">
      <alignment horizontal="center"/>
    </xf>
    <xf numFmtId="165" fontId="20" fillId="2" borderId="1" xfId="0" applyNumberFormat="1" applyFont="1" applyFill="1" applyBorder="1" applyAlignment="1">
      <alignment horizontal="center"/>
    </xf>
    <xf numFmtId="0" fontId="19" fillId="0" borderId="1" xfId="0" quotePrefix="1" applyFont="1" applyBorder="1"/>
    <xf numFmtId="165" fontId="19" fillId="0" borderId="1" xfId="1" applyNumberFormat="1" applyFont="1" applyFill="1" applyBorder="1" applyAlignment="1">
      <alignment horizontal="center" vertical="center"/>
    </xf>
    <xf numFmtId="14" fontId="19" fillId="0" borderId="1" xfId="0" applyNumberFormat="1" applyFont="1" applyBorder="1" applyAlignment="1">
      <alignment horizontal="center"/>
    </xf>
    <xf numFmtId="0" fontId="20" fillId="3" borderId="1" xfId="0" applyFont="1" applyFill="1" applyBorder="1"/>
    <xf numFmtId="0" fontId="21" fillId="0" borderId="0" xfId="0" applyFont="1" applyAlignment="1">
      <alignment horizontal="left" vertical="center" indent="1"/>
    </xf>
    <xf numFmtId="0" fontId="24" fillId="2" borderId="7" xfId="0" applyFont="1" applyFill="1" applyBorder="1" applyAlignment="1">
      <alignment horizontal="left" vertical="center" indent="2"/>
    </xf>
    <xf numFmtId="0" fontId="26" fillId="0" borderId="7" xfId="0" applyFont="1" applyBorder="1" applyAlignment="1">
      <alignment horizontal="left" vertical="center" indent="2"/>
    </xf>
    <xf numFmtId="0" fontId="26" fillId="0" borderId="0" xfId="0" applyFont="1" applyAlignment="1">
      <alignment vertical="center"/>
    </xf>
    <xf numFmtId="164" fontId="27" fillId="7" borderId="0" xfId="0" applyNumberFormat="1" applyFont="1" applyFill="1" applyAlignment="1">
      <alignment horizontal="center" vertical="center"/>
    </xf>
    <xf numFmtId="165" fontId="27" fillId="7" borderId="0" xfId="1" applyNumberFormat="1" applyFont="1" applyFill="1" applyAlignment="1">
      <alignment horizontal="center" vertical="center"/>
    </xf>
    <xf numFmtId="0" fontId="27" fillId="7" borderId="0" xfId="0" applyFont="1" applyFill="1" applyAlignment="1">
      <alignment horizontal="left" vertical="center" indent="1"/>
    </xf>
    <xf numFmtId="0" fontId="24" fillId="2" borderId="0" xfId="0" applyFont="1" applyFill="1" applyAlignment="1">
      <alignment horizontal="left" vertical="center" indent="1"/>
    </xf>
    <xf numFmtId="0" fontId="24" fillId="0" borderId="0" xfId="0" applyFont="1" applyAlignment="1">
      <alignment horizontal="left" vertical="center" indent="1"/>
    </xf>
    <xf numFmtId="0" fontId="24" fillId="4" borderId="0" xfId="0" applyFont="1" applyFill="1" applyAlignment="1">
      <alignment horizontal="left" vertical="center" indent="1"/>
    </xf>
    <xf numFmtId="0" fontId="27" fillId="6" borderId="0" xfId="0" applyFont="1" applyFill="1" applyAlignment="1" applyProtection="1">
      <alignment horizontal="center" vertical="center"/>
      <protection locked="0"/>
    </xf>
    <xf numFmtId="164" fontId="27" fillId="6" borderId="0" xfId="0" applyNumberFormat="1" applyFont="1" applyFill="1" applyAlignment="1" applyProtection="1">
      <alignment horizontal="center" vertical="center"/>
      <protection locked="0"/>
    </xf>
    <xf numFmtId="14" fontId="27" fillId="6" borderId="0" xfId="0" applyNumberFormat="1" applyFont="1" applyFill="1" applyAlignment="1" applyProtection="1">
      <alignment horizontal="center" vertical="center"/>
      <protection locked="0"/>
    </xf>
    <xf numFmtId="165" fontId="27" fillId="6" borderId="0" xfId="1" applyNumberFormat="1" applyFont="1" applyFill="1" applyAlignment="1" applyProtection="1">
      <alignment horizontal="center" vertical="center"/>
      <protection locked="0"/>
    </xf>
    <xf numFmtId="0" fontId="36" fillId="0" borderId="0" xfId="0" applyFont="1"/>
    <xf numFmtId="0" fontId="9" fillId="0" borderId="0" xfId="0" applyFont="1"/>
    <xf numFmtId="0" fontId="8" fillId="0" borderId="0" xfId="0" applyFont="1" applyAlignment="1">
      <alignment vertical="top" wrapText="1"/>
    </xf>
    <xf numFmtId="0" fontId="0" fillId="0" borderId="0" xfId="0"/>
    <xf numFmtId="0" fontId="42" fillId="0" borderId="0" xfId="0" applyFont="1" applyAlignment="1">
      <alignment horizontal="left" wrapText="1"/>
    </xf>
    <xf numFmtId="0" fontId="40" fillId="0" borderId="0" xfId="0" applyFont="1" applyAlignment="1">
      <alignment horizontal="left" wrapText="1"/>
    </xf>
    <xf numFmtId="0" fontId="22" fillId="8" borderId="0" xfId="0" applyFont="1" applyFill="1" applyAlignment="1">
      <alignment horizontal="left" vertical="center" wrapText="1" indent="28"/>
    </xf>
    <xf numFmtId="0" fontId="20" fillId="2" borderId="1" xfId="0" applyFont="1" applyFill="1" applyBorder="1" applyAlignment="1">
      <alignment horizontal="center" vertical="center"/>
    </xf>
    <xf numFmtId="0" fontId="20" fillId="2" borderId="1" xfId="0" applyFont="1" applyFill="1" applyBorder="1" applyAlignment="1">
      <alignment horizontal="center"/>
    </xf>
    <xf numFmtId="0" fontId="5" fillId="3" borderId="0" xfId="0" applyFont="1" applyFill="1" applyAlignment="1">
      <alignment horizontal="center"/>
    </xf>
    <xf numFmtId="0" fontId="12" fillId="9" borderId="0" xfId="0" applyFont="1" applyFill="1" applyAlignment="1">
      <alignment horizontal="center" vertical="center"/>
    </xf>
    <xf numFmtId="0" fontId="13" fillId="0" borderId="0" xfId="0" applyFont="1" applyAlignment="1">
      <alignment horizontal="left"/>
    </xf>
    <xf numFmtId="0" fontId="29" fillId="0" borderId="0" xfId="0" applyFont="1" applyAlignment="1">
      <alignment horizontal="left" vertical="center" wrapText="1" indent="3"/>
    </xf>
    <xf numFmtId="0" fontId="38" fillId="10" borderId="0" xfId="0" applyFont="1" applyFill="1" applyAlignment="1">
      <alignment horizontal="left" indent="1"/>
    </xf>
    <xf numFmtId="0" fontId="39" fillId="10" borderId="0" xfId="0" applyFont="1" applyFill="1" applyAlignment="1">
      <alignment horizontal="left" vertical="center" wrapText="1" indent="1"/>
    </xf>
    <xf numFmtId="0" fontId="8" fillId="2" borderId="4" xfId="0" applyFont="1" applyFill="1" applyBorder="1" applyAlignment="1">
      <alignment horizontal="left" vertical="center" wrapText="1" indent="1"/>
    </xf>
    <xf numFmtId="0" fontId="8" fillId="2" borderId="5" xfId="0" applyFont="1" applyFill="1" applyBorder="1" applyAlignment="1">
      <alignment horizontal="left" vertical="center" wrapText="1" indent="1"/>
    </xf>
    <xf numFmtId="0" fontId="8" fillId="2" borderId="0" xfId="0" applyFont="1" applyFill="1" applyAlignment="1">
      <alignment horizontal="left" vertical="center" wrapText="1" indent="1"/>
    </xf>
  </cellXfs>
  <cellStyles count="3">
    <cellStyle name="Normal" xfId="0" builtinId="0"/>
    <cellStyle name="Normal 2" xfId="2" xr:uid="{60848543-93AE-4704-A6C0-80F7B182AF26}"/>
    <cellStyle name="Porcentagem" xfId="1" builtinId="5"/>
  </cellStyles>
  <dxfs count="0"/>
  <tableStyles count="0" defaultTableStyle="TableStyleMedium2" defaultPivotStyle="PivotStyleLight16"/>
  <colors>
    <mruColors>
      <color rgb="FF82298A"/>
      <color rgb="FF00ADBA"/>
      <color rgb="FFCD5C19"/>
      <color rgb="FFFF721D"/>
      <color rgb="FFEA4D00"/>
      <color rgb="FF99FF99"/>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hyperlink" Target="#Simulador!A1"/><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xdr:from>
      <xdr:col>1</xdr:col>
      <xdr:colOff>95250</xdr:colOff>
      <xdr:row>12</xdr:row>
      <xdr:rowOff>203200</xdr:rowOff>
    </xdr:from>
    <xdr:to>
      <xdr:col>1</xdr:col>
      <xdr:colOff>1749408</xdr:colOff>
      <xdr:row>12</xdr:row>
      <xdr:rowOff>533400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6E4A364D-E0A8-3648-BBC9-96372713007B}"/>
            </a:ext>
          </a:extLst>
        </xdr:cNvPr>
        <xdr:cNvSpPr/>
      </xdr:nvSpPr>
      <xdr:spPr>
        <a:xfrm>
          <a:off x="806450" y="3340100"/>
          <a:ext cx="1654158" cy="330200"/>
        </a:xfrm>
        <a:prstGeom prst="rect">
          <a:avLst/>
        </a:prstGeom>
        <a:blipFill dpi="0" rotWithShape="1">
          <a:blip xmlns:r="http://schemas.openxmlformats.org/officeDocument/2006/relationships" r:embed="rId2" cstate="screen">
            <a:extLst>
              <a:ext uri="{28A0092B-C50C-407E-A947-70E740481C1C}">
                <a14:useLocalDpi xmlns:a14="http://schemas.microsoft.com/office/drawing/2010/main"/>
              </a:ext>
            </a:extLst>
          </a:blip>
          <a:srcRect/>
          <a:stretch>
            <a:fillRect/>
          </a:stretch>
        </a:bli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noFill/>
          </a:endParaRPr>
        </a:p>
      </xdr:txBody>
    </xdr:sp>
    <xdr:clientData/>
  </xdr:twoCellAnchor>
  <xdr:twoCellAnchor editAs="oneCell">
    <xdr:from>
      <xdr:col>1</xdr:col>
      <xdr:colOff>50800</xdr:colOff>
      <xdr:row>5</xdr:row>
      <xdr:rowOff>38101</xdr:rowOff>
    </xdr:from>
    <xdr:to>
      <xdr:col>1</xdr:col>
      <xdr:colOff>2203678</xdr:colOff>
      <xdr:row>7</xdr:row>
      <xdr:rowOff>101600</xdr:rowOff>
    </xdr:to>
    <xdr:pic>
      <xdr:nvPicPr>
        <xdr:cNvPr id="3" name="Imagem 1">
          <a:extLst>
            <a:ext uri="{FF2B5EF4-FFF2-40B4-BE49-F238E27FC236}">
              <a16:creationId xmlns:a16="http://schemas.microsoft.com/office/drawing/2014/main" id="{2D022D22-CD91-EB44-8BA3-3CBEAFAA8A0C}"/>
            </a:ext>
          </a:extLst>
        </xdr:cNvPr>
        <xdr:cNvPicPr>
          <a:picLocks noChangeAspect="1"/>
        </xdr:cNvPicPr>
      </xdr:nvPicPr>
      <xdr:blipFill>
        <a:blip xmlns:r="http://schemas.openxmlformats.org/officeDocument/2006/relationships" r:embed="rId3" cstate="screen">
          <a:extLst>
            <a:ext uri="{28A0092B-C50C-407E-A947-70E740481C1C}">
              <a14:useLocalDpi xmlns:a14="http://schemas.microsoft.com/office/drawing/2010/main"/>
            </a:ext>
          </a:extLst>
        </a:blip>
        <a:stretch>
          <a:fillRect/>
        </a:stretch>
      </xdr:blipFill>
      <xdr:spPr>
        <a:xfrm>
          <a:off x="762000" y="571501"/>
          <a:ext cx="2152878" cy="431799"/>
        </a:xfrm>
        <a:prstGeom prst="rect">
          <a:avLst/>
        </a:prstGeom>
      </xdr:spPr>
    </xdr:pic>
    <xdr:clientData/>
  </xdr:twoCellAnchor>
  <xdr:twoCellAnchor editAs="oneCell">
    <xdr:from>
      <xdr:col>4</xdr:col>
      <xdr:colOff>706692</xdr:colOff>
      <xdr:row>3</xdr:row>
      <xdr:rowOff>120650</xdr:rowOff>
    </xdr:from>
    <xdr:to>
      <xdr:col>9</xdr:col>
      <xdr:colOff>63500</xdr:colOff>
      <xdr:row>12</xdr:row>
      <xdr:rowOff>525464</xdr:rowOff>
    </xdr:to>
    <xdr:pic>
      <xdr:nvPicPr>
        <xdr:cNvPr id="4" name="Imagem 2">
          <a:extLst>
            <a:ext uri="{FF2B5EF4-FFF2-40B4-BE49-F238E27FC236}">
              <a16:creationId xmlns:a16="http://schemas.microsoft.com/office/drawing/2014/main" id="{710A8750-FDF4-0941-B4A1-5C8940C67FAE}"/>
            </a:ext>
          </a:extLst>
        </xdr:cNvPr>
        <xdr:cNvPicPr>
          <a:picLocks noChangeAspect="1"/>
        </xdr:cNvPicPr>
      </xdr:nvPicPr>
      <xdr:blipFill>
        <a:blip xmlns:r="http://schemas.openxmlformats.org/officeDocument/2006/relationships" r:embed="rId4"/>
        <a:stretch>
          <a:fillRect/>
        </a:stretch>
      </xdr:blipFill>
      <xdr:spPr>
        <a:xfrm>
          <a:off x="7647242" y="120650"/>
          <a:ext cx="4278058" cy="3617914"/>
        </a:xfrm>
        <a:prstGeom prst="rect">
          <a:avLst/>
        </a:prstGeom>
      </xdr:spPr>
    </xdr:pic>
    <xdr:clientData/>
  </xdr:twoCellAnchor>
  <xdr:twoCellAnchor editAs="oneCell">
    <xdr:from>
      <xdr:col>4</xdr:col>
      <xdr:colOff>372746</xdr:colOff>
      <xdr:row>7</xdr:row>
      <xdr:rowOff>25399</xdr:rowOff>
    </xdr:from>
    <xdr:to>
      <xdr:col>7</xdr:col>
      <xdr:colOff>558800</xdr:colOff>
      <xdr:row>14</xdr:row>
      <xdr:rowOff>171450</xdr:rowOff>
    </xdr:to>
    <xdr:pic>
      <xdr:nvPicPr>
        <xdr:cNvPr id="5" name="Imagem 4">
          <a:extLst>
            <a:ext uri="{FF2B5EF4-FFF2-40B4-BE49-F238E27FC236}">
              <a16:creationId xmlns:a16="http://schemas.microsoft.com/office/drawing/2014/main" id="{6450FB43-34AC-8143-93E8-0060367564DE}"/>
            </a:ext>
          </a:extLst>
        </xdr:cNvPr>
        <xdr:cNvPicPr>
          <a:picLocks noChangeAspect="1"/>
        </xdr:cNvPicPr>
      </xdr:nvPicPr>
      <xdr:blipFill>
        <a:blip xmlns:r="http://schemas.openxmlformats.org/officeDocument/2006/relationships" r:embed="rId5"/>
        <a:stretch>
          <a:fillRect/>
        </a:stretch>
      </xdr:blipFill>
      <xdr:spPr>
        <a:xfrm>
          <a:off x="7929246" y="927099"/>
          <a:ext cx="3881754" cy="2978151"/>
        </a:xfrm>
        <a:prstGeom prst="rect">
          <a:avLst/>
        </a:prstGeom>
      </xdr:spPr>
    </xdr:pic>
    <xdr:clientData/>
  </xdr:twoCellAnchor>
  <xdr:twoCellAnchor editAs="oneCell">
    <xdr:from>
      <xdr:col>0</xdr:col>
      <xdr:colOff>0</xdr:colOff>
      <xdr:row>14</xdr:row>
      <xdr:rowOff>127000</xdr:rowOff>
    </xdr:from>
    <xdr:to>
      <xdr:col>11</xdr:col>
      <xdr:colOff>152400</xdr:colOff>
      <xdr:row>15</xdr:row>
      <xdr:rowOff>139700</xdr:rowOff>
    </xdr:to>
    <xdr:pic>
      <xdr:nvPicPr>
        <xdr:cNvPr id="6" name="Imagem 5">
          <a:extLst>
            <a:ext uri="{FF2B5EF4-FFF2-40B4-BE49-F238E27FC236}">
              <a16:creationId xmlns:a16="http://schemas.microsoft.com/office/drawing/2014/main" id="{77DD52AA-4669-F24D-B194-EFE5B9D7D39D}"/>
            </a:ext>
          </a:extLst>
        </xdr:cNvPr>
        <xdr:cNvPicPr>
          <a:picLocks noChangeAspect="1"/>
        </xdr:cNvPicPr>
      </xdr:nvPicPr>
      <xdr:blipFill>
        <a:blip xmlns:r="http://schemas.openxmlformats.org/officeDocument/2006/relationships" r:embed="rId6"/>
        <a:stretch>
          <a:fillRect/>
        </a:stretch>
      </xdr:blipFill>
      <xdr:spPr>
        <a:xfrm>
          <a:off x="0" y="3511550"/>
          <a:ext cx="13538200" cy="1968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4216400</xdr:colOff>
      <xdr:row>1</xdr:row>
      <xdr:rowOff>82550</xdr:rowOff>
    </xdr:from>
    <xdr:to>
      <xdr:col>6</xdr:col>
      <xdr:colOff>0</xdr:colOff>
      <xdr:row>1</xdr:row>
      <xdr:rowOff>451067</xdr:rowOff>
    </xdr:to>
    <xdr:pic>
      <xdr:nvPicPr>
        <xdr:cNvPr id="2" name="Imagem 1">
          <a:extLst>
            <a:ext uri="{FF2B5EF4-FFF2-40B4-BE49-F238E27FC236}">
              <a16:creationId xmlns:a16="http://schemas.microsoft.com/office/drawing/2014/main" id="{48D78BD9-EC09-2D42-A0A6-C5473F3A9E2D}"/>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tretch>
          <a:fillRect/>
        </a:stretch>
      </xdr:blipFill>
      <xdr:spPr>
        <a:xfrm>
          <a:off x="10515600" y="209550"/>
          <a:ext cx="1778000" cy="368517"/>
        </a:xfrm>
        <a:prstGeom prst="rect">
          <a:avLst/>
        </a:prstGeom>
      </xdr:spPr>
    </xdr:pic>
    <xdr:clientData/>
  </xdr:twoCellAnchor>
  <xdr:twoCellAnchor editAs="oneCell">
    <xdr:from>
      <xdr:col>1</xdr:col>
      <xdr:colOff>177800</xdr:colOff>
      <xdr:row>31</xdr:row>
      <xdr:rowOff>38100</xdr:rowOff>
    </xdr:from>
    <xdr:to>
      <xdr:col>1</xdr:col>
      <xdr:colOff>1778000</xdr:colOff>
      <xdr:row>38</xdr:row>
      <xdr:rowOff>71099</xdr:rowOff>
    </xdr:to>
    <xdr:pic>
      <xdr:nvPicPr>
        <xdr:cNvPr id="3" name="Imagem 2">
          <a:extLst>
            <a:ext uri="{FF2B5EF4-FFF2-40B4-BE49-F238E27FC236}">
              <a16:creationId xmlns:a16="http://schemas.microsoft.com/office/drawing/2014/main" id="{DAB21FE8-DB61-C746-804F-3F8908EBF43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317500" y="9753600"/>
          <a:ext cx="1600200" cy="1600200"/>
        </a:xfrm>
        <a:prstGeom prst="rect">
          <a:avLst/>
        </a:prstGeom>
      </xdr:spPr>
    </xdr:pic>
    <xdr:clientData/>
  </xdr:twoCellAnchor>
  <xdr:twoCellAnchor>
    <xdr:from>
      <xdr:col>3</xdr:col>
      <xdr:colOff>152401</xdr:colOff>
      <xdr:row>3</xdr:row>
      <xdr:rowOff>50800</xdr:rowOff>
    </xdr:from>
    <xdr:to>
      <xdr:col>4</xdr:col>
      <xdr:colOff>152401</xdr:colOff>
      <xdr:row>3</xdr:row>
      <xdr:rowOff>234950</xdr:rowOff>
    </xdr:to>
    <xdr:sp macro="" textlink="">
      <xdr:nvSpPr>
        <xdr:cNvPr id="13" name="Rectangle 12">
          <a:extLst>
            <a:ext uri="{FF2B5EF4-FFF2-40B4-BE49-F238E27FC236}">
              <a16:creationId xmlns:a16="http://schemas.microsoft.com/office/drawing/2014/main" id="{56E8EF37-E7A1-0E43-99F6-00108BAA37D4}"/>
            </a:ext>
          </a:extLst>
        </xdr:cNvPr>
        <xdr:cNvSpPr/>
      </xdr:nvSpPr>
      <xdr:spPr>
        <a:xfrm>
          <a:off x="5594351" y="927100"/>
          <a:ext cx="196850" cy="184150"/>
        </a:xfrm>
        <a:prstGeom prst="rect">
          <a:avLst/>
        </a:prstGeom>
        <a:solidFill>
          <a:srgbClr val="FF721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152401</xdr:colOff>
      <xdr:row>3</xdr:row>
      <xdr:rowOff>285750</xdr:rowOff>
    </xdr:from>
    <xdr:to>
      <xdr:col>4</xdr:col>
      <xdr:colOff>152401</xdr:colOff>
      <xdr:row>3</xdr:row>
      <xdr:rowOff>469900</xdr:rowOff>
    </xdr:to>
    <xdr:sp macro="" textlink="">
      <xdr:nvSpPr>
        <xdr:cNvPr id="14" name="Rectangle 13">
          <a:extLst>
            <a:ext uri="{FF2B5EF4-FFF2-40B4-BE49-F238E27FC236}">
              <a16:creationId xmlns:a16="http://schemas.microsoft.com/office/drawing/2014/main" id="{8D172838-7D28-134B-9EDB-15DC2FC0F0E3}"/>
            </a:ext>
          </a:extLst>
        </xdr:cNvPr>
        <xdr:cNvSpPr/>
      </xdr:nvSpPr>
      <xdr:spPr>
        <a:xfrm>
          <a:off x="5594351" y="1162050"/>
          <a:ext cx="196850" cy="184150"/>
        </a:xfrm>
        <a:prstGeom prst="rect">
          <a:avLst/>
        </a:prstGeom>
        <a:solidFill>
          <a:srgbClr val="82298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152400</xdr:colOff>
      <xdr:row>3</xdr:row>
      <xdr:rowOff>50800</xdr:rowOff>
    </xdr:from>
    <xdr:to>
      <xdr:col>4</xdr:col>
      <xdr:colOff>2451100</xdr:colOff>
      <xdr:row>3</xdr:row>
      <xdr:rowOff>304800</xdr:rowOff>
    </xdr:to>
    <xdr:sp macro="" textlink="">
      <xdr:nvSpPr>
        <xdr:cNvPr id="15" name="TextBox 14">
          <a:extLst>
            <a:ext uri="{FF2B5EF4-FFF2-40B4-BE49-F238E27FC236}">
              <a16:creationId xmlns:a16="http://schemas.microsoft.com/office/drawing/2014/main" id="{00C30304-4A02-874D-B401-BF91B1C1CDD2}"/>
            </a:ext>
          </a:extLst>
        </xdr:cNvPr>
        <xdr:cNvSpPr txBox="1"/>
      </xdr:nvSpPr>
      <xdr:spPr>
        <a:xfrm>
          <a:off x="5791200" y="927100"/>
          <a:ext cx="22987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Montserrat" pitchFamily="2" charset="77"/>
            </a:rPr>
            <a:t>Campos que você preencher</a:t>
          </a:r>
        </a:p>
      </xdr:txBody>
    </xdr:sp>
    <xdr:clientData/>
  </xdr:twoCellAnchor>
  <xdr:twoCellAnchor>
    <xdr:from>
      <xdr:col>4</xdr:col>
      <xdr:colOff>146050</xdr:colOff>
      <xdr:row>3</xdr:row>
      <xdr:rowOff>279400</xdr:rowOff>
    </xdr:from>
    <xdr:to>
      <xdr:col>4</xdr:col>
      <xdr:colOff>2470150</xdr:colOff>
      <xdr:row>4</xdr:row>
      <xdr:rowOff>25400</xdr:rowOff>
    </xdr:to>
    <xdr:sp macro="" textlink="">
      <xdr:nvSpPr>
        <xdr:cNvPr id="16" name="TextBox 15">
          <a:extLst>
            <a:ext uri="{FF2B5EF4-FFF2-40B4-BE49-F238E27FC236}">
              <a16:creationId xmlns:a16="http://schemas.microsoft.com/office/drawing/2014/main" id="{7D26C2E6-F464-4F4F-9386-E119989A599C}"/>
            </a:ext>
          </a:extLst>
        </xdr:cNvPr>
        <xdr:cNvSpPr txBox="1"/>
      </xdr:nvSpPr>
      <xdr:spPr>
        <a:xfrm>
          <a:off x="5784850" y="1155700"/>
          <a:ext cx="23241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Montserrat" pitchFamily="2" charset="77"/>
            </a:rPr>
            <a:t>Campos irá aparecer a simulação</a:t>
          </a:r>
        </a:p>
      </xdr:txBody>
    </xdr:sp>
    <xdr:clientData/>
  </xdr:twoCellAnchor>
  <xdr:twoCellAnchor>
    <xdr:from>
      <xdr:col>4</xdr:col>
      <xdr:colOff>2655381</xdr:colOff>
      <xdr:row>3</xdr:row>
      <xdr:rowOff>115894</xdr:rowOff>
    </xdr:from>
    <xdr:to>
      <xdr:col>4</xdr:col>
      <xdr:colOff>2742131</xdr:colOff>
      <xdr:row>3</xdr:row>
      <xdr:rowOff>275078</xdr:rowOff>
    </xdr:to>
    <xdr:sp macro="" textlink="">
      <xdr:nvSpPr>
        <xdr:cNvPr id="24" name="Triangle 23">
          <a:extLst>
            <a:ext uri="{FF2B5EF4-FFF2-40B4-BE49-F238E27FC236}">
              <a16:creationId xmlns:a16="http://schemas.microsoft.com/office/drawing/2014/main" id="{71109978-6571-D045-84D0-E1F1CC90E8AC}"/>
            </a:ext>
          </a:extLst>
        </xdr:cNvPr>
        <xdr:cNvSpPr/>
      </xdr:nvSpPr>
      <xdr:spPr>
        <a:xfrm rot="3085703">
          <a:off x="10404264" y="1091911"/>
          <a:ext cx="159184" cy="86750"/>
        </a:xfrm>
        <a:prstGeom prst="triangl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2710180</xdr:colOff>
      <xdr:row>3</xdr:row>
      <xdr:rowOff>83820</xdr:rowOff>
    </xdr:from>
    <xdr:to>
      <xdr:col>5</xdr:col>
      <xdr:colOff>622300</xdr:colOff>
      <xdr:row>3</xdr:row>
      <xdr:rowOff>508000</xdr:rowOff>
    </xdr:to>
    <xdr:sp macro="" textlink="">
      <xdr:nvSpPr>
        <xdr:cNvPr id="25" name="TextBox 24">
          <a:extLst>
            <a:ext uri="{FF2B5EF4-FFF2-40B4-BE49-F238E27FC236}">
              <a16:creationId xmlns:a16="http://schemas.microsoft.com/office/drawing/2014/main" id="{E82653BD-0EBB-9A45-9F8E-5D99C474B0C0}"/>
            </a:ext>
          </a:extLst>
        </xdr:cNvPr>
        <xdr:cNvSpPr txBox="1"/>
      </xdr:nvSpPr>
      <xdr:spPr>
        <a:xfrm>
          <a:off x="10495280" y="1023620"/>
          <a:ext cx="2598420" cy="424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Montserrat" pitchFamily="2" charset="77"/>
            </a:rPr>
            <a:t>Passe o mouse para saber</a:t>
          </a:r>
          <a:r>
            <a:rPr lang="en-US" sz="1000" baseline="0">
              <a:latin typeface="Montserrat" pitchFamily="2" charset="77"/>
            </a:rPr>
            <a:t> mais detalhes do campo</a:t>
          </a:r>
          <a:endParaRPr lang="en-US" sz="1000">
            <a:latin typeface="Montserrat" pitchFamily="2" charset="77"/>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image" Target="../media/image7.p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E49F3-9E8B-224C-B78B-315373B6F404}">
  <dimension ref="A1:G139"/>
  <sheetViews>
    <sheetView showGridLines="0" showRowColHeaders="0" tabSelected="1" topLeftCell="A4" workbookViewId="0">
      <selection activeCell="A19" sqref="A19:B139"/>
    </sheetView>
  </sheetViews>
  <sheetFormatPr defaultColWidth="10.81640625" defaultRowHeight="14.5"/>
  <cols>
    <col min="1" max="1" width="10.1796875" customWidth="1"/>
    <col min="2" max="2" width="67.36328125" customWidth="1"/>
    <col min="7" max="7" width="26.81640625" customWidth="1"/>
  </cols>
  <sheetData>
    <row r="1" spans="2:7" hidden="1"/>
    <row r="2" spans="2:7" hidden="1"/>
    <row r="3" spans="2:7" hidden="1"/>
    <row r="5" spans="2:7" ht="30">
      <c r="B5" s="63" t="s">
        <v>35</v>
      </c>
    </row>
    <row r="10" spans="2:7" ht="16" hidden="1" customHeight="1"/>
    <row r="11" spans="2:7" ht="53.5" customHeight="1">
      <c r="B11" s="67" t="s">
        <v>60</v>
      </c>
      <c r="C11" s="67"/>
      <c r="D11" s="67"/>
      <c r="E11" s="64"/>
      <c r="F11" s="64"/>
      <c r="G11" s="64"/>
    </row>
    <row r="12" spans="2:7" ht="97" customHeight="1">
      <c r="B12" s="68" t="s">
        <v>59</v>
      </c>
      <c r="C12" s="68"/>
    </row>
    <row r="13" spans="2:7" ht="43.5" customHeight="1">
      <c r="C13" s="65"/>
      <c r="D13" s="65"/>
      <c r="E13" s="65"/>
      <c r="F13" s="65"/>
    </row>
    <row r="14" spans="2:7" ht="26" hidden="1" customHeight="1">
      <c r="B14" s="65"/>
      <c r="C14" s="65"/>
      <c r="D14" s="65"/>
      <c r="E14" s="65"/>
      <c r="F14" s="65"/>
    </row>
    <row r="19" spans="1:2">
      <c r="A19" s="66"/>
      <c r="B19" s="66"/>
    </row>
    <row r="20" spans="1:2">
      <c r="A20" s="66"/>
      <c r="B20" s="66"/>
    </row>
    <row r="21" spans="1:2">
      <c r="A21" s="66"/>
      <c r="B21" s="66"/>
    </row>
    <row r="22" spans="1:2">
      <c r="A22" s="66"/>
      <c r="B22" s="66"/>
    </row>
    <row r="23" spans="1:2">
      <c r="A23" s="66"/>
      <c r="B23" s="66"/>
    </row>
    <row r="24" spans="1:2">
      <c r="A24" s="66"/>
      <c r="B24" s="66"/>
    </row>
    <row r="25" spans="1:2">
      <c r="A25" s="66"/>
      <c r="B25" s="66"/>
    </row>
    <row r="26" spans="1:2">
      <c r="A26" s="66"/>
      <c r="B26" s="66"/>
    </row>
    <row r="27" spans="1:2">
      <c r="A27" s="66"/>
      <c r="B27" s="66"/>
    </row>
    <row r="28" spans="1:2">
      <c r="A28" s="66"/>
      <c r="B28" s="66"/>
    </row>
    <row r="29" spans="1:2">
      <c r="A29" s="66"/>
      <c r="B29" s="66"/>
    </row>
    <row r="30" spans="1:2">
      <c r="A30" s="66"/>
      <c r="B30" s="66"/>
    </row>
    <row r="31" spans="1:2">
      <c r="A31" s="66"/>
      <c r="B31" s="66"/>
    </row>
    <row r="32" spans="1:2">
      <c r="A32" s="66"/>
      <c r="B32" s="66"/>
    </row>
    <row r="33" spans="1:2">
      <c r="A33" s="66"/>
      <c r="B33" s="66"/>
    </row>
    <row r="34" spans="1:2">
      <c r="A34" s="66"/>
      <c r="B34" s="66"/>
    </row>
    <row r="35" spans="1:2">
      <c r="A35" s="66"/>
      <c r="B35" s="66"/>
    </row>
    <row r="36" spans="1:2">
      <c r="A36" s="66"/>
      <c r="B36" s="66"/>
    </row>
    <row r="37" spans="1:2">
      <c r="A37" s="66"/>
      <c r="B37" s="66"/>
    </row>
    <row r="38" spans="1:2">
      <c r="A38" s="66"/>
      <c r="B38" s="66"/>
    </row>
    <row r="39" spans="1:2">
      <c r="A39" s="66"/>
      <c r="B39" s="66"/>
    </row>
    <row r="40" spans="1:2">
      <c r="A40" s="66"/>
      <c r="B40" s="66"/>
    </row>
    <row r="41" spans="1:2">
      <c r="A41" s="66"/>
      <c r="B41" s="66"/>
    </row>
    <row r="42" spans="1:2">
      <c r="A42" s="66"/>
      <c r="B42" s="66"/>
    </row>
    <row r="43" spans="1:2">
      <c r="A43" s="66"/>
      <c r="B43" s="66"/>
    </row>
    <row r="44" spans="1:2">
      <c r="A44" s="66"/>
      <c r="B44" s="66"/>
    </row>
    <row r="45" spans="1:2">
      <c r="A45" s="66"/>
      <c r="B45" s="66"/>
    </row>
    <row r="46" spans="1:2">
      <c r="A46" s="66"/>
      <c r="B46" s="66"/>
    </row>
    <row r="47" spans="1:2">
      <c r="A47" s="66"/>
      <c r="B47" s="66"/>
    </row>
    <row r="48" spans="1:2">
      <c r="A48" s="66"/>
      <c r="B48" s="66"/>
    </row>
    <row r="49" spans="1:2">
      <c r="A49" s="66"/>
      <c r="B49" s="66"/>
    </row>
    <row r="50" spans="1:2">
      <c r="A50" s="66"/>
      <c r="B50" s="66"/>
    </row>
    <row r="51" spans="1:2">
      <c r="A51" s="66"/>
      <c r="B51" s="66"/>
    </row>
    <row r="52" spans="1:2">
      <c r="A52" s="66"/>
      <c r="B52" s="66"/>
    </row>
    <row r="53" spans="1:2">
      <c r="A53" s="66"/>
      <c r="B53" s="66"/>
    </row>
    <row r="54" spans="1:2">
      <c r="A54" s="66"/>
      <c r="B54" s="66"/>
    </row>
    <row r="55" spans="1:2">
      <c r="A55" s="66"/>
      <c r="B55" s="66"/>
    </row>
    <row r="56" spans="1:2">
      <c r="A56" s="66"/>
      <c r="B56" s="66"/>
    </row>
    <row r="57" spans="1:2">
      <c r="A57" s="66"/>
      <c r="B57" s="66"/>
    </row>
    <row r="58" spans="1:2">
      <c r="A58" s="66"/>
      <c r="B58" s="66"/>
    </row>
    <row r="59" spans="1:2">
      <c r="A59" s="66"/>
      <c r="B59" s="66"/>
    </row>
    <row r="60" spans="1:2">
      <c r="A60" s="66"/>
      <c r="B60" s="66"/>
    </row>
    <row r="61" spans="1:2">
      <c r="A61" s="66"/>
      <c r="B61" s="66"/>
    </row>
    <row r="62" spans="1:2">
      <c r="A62" s="66"/>
      <c r="B62" s="66"/>
    </row>
    <row r="63" spans="1:2">
      <c r="A63" s="66"/>
      <c r="B63" s="66"/>
    </row>
    <row r="64" spans="1:2">
      <c r="A64" s="66"/>
      <c r="B64" s="66"/>
    </row>
    <row r="65" spans="1:2">
      <c r="A65" s="66"/>
      <c r="B65" s="66"/>
    </row>
    <row r="66" spans="1:2">
      <c r="A66" s="66"/>
      <c r="B66" s="66"/>
    </row>
    <row r="67" spans="1:2">
      <c r="A67" s="66"/>
      <c r="B67" s="66"/>
    </row>
    <row r="68" spans="1:2">
      <c r="A68" s="66"/>
      <c r="B68" s="66"/>
    </row>
    <row r="69" spans="1:2">
      <c r="A69" s="66"/>
      <c r="B69" s="66"/>
    </row>
    <row r="70" spans="1:2">
      <c r="A70" s="66"/>
      <c r="B70" s="66"/>
    </row>
    <row r="71" spans="1:2">
      <c r="A71" s="66"/>
      <c r="B71" s="66"/>
    </row>
    <row r="72" spans="1:2">
      <c r="A72" s="66"/>
      <c r="B72" s="66"/>
    </row>
    <row r="73" spans="1:2">
      <c r="A73" s="66"/>
      <c r="B73" s="66"/>
    </row>
    <row r="74" spans="1:2">
      <c r="A74" s="66"/>
      <c r="B74" s="66"/>
    </row>
    <row r="75" spans="1:2">
      <c r="A75" s="66"/>
      <c r="B75" s="66"/>
    </row>
    <row r="76" spans="1:2">
      <c r="A76" s="66"/>
      <c r="B76" s="66"/>
    </row>
    <row r="77" spans="1:2">
      <c r="A77" s="66"/>
      <c r="B77" s="66"/>
    </row>
    <row r="78" spans="1:2">
      <c r="A78" s="66"/>
      <c r="B78" s="66"/>
    </row>
    <row r="79" spans="1:2">
      <c r="A79" s="66"/>
      <c r="B79" s="66"/>
    </row>
    <row r="80" spans="1:2">
      <c r="A80" s="66"/>
      <c r="B80" s="66"/>
    </row>
    <row r="81" spans="1:2">
      <c r="A81" s="66"/>
      <c r="B81" s="66"/>
    </row>
    <row r="82" spans="1:2">
      <c r="A82" s="66"/>
      <c r="B82" s="66"/>
    </row>
    <row r="83" spans="1:2">
      <c r="A83" s="66"/>
      <c r="B83" s="66"/>
    </row>
    <row r="84" spans="1:2">
      <c r="A84" s="66"/>
      <c r="B84" s="66"/>
    </row>
    <row r="85" spans="1:2">
      <c r="A85" s="66"/>
      <c r="B85" s="66"/>
    </row>
    <row r="86" spans="1:2">
      <c r="A86" s="66"/>
      <c r="B86" s="66"/>
    </row>
    <row r="87" spans="1:2">
      <c r="A87" s="66"/>
      <c r="B87" s="66"/>
    </row>
    <row r="88" spans="1:2">
      <c r="A88" s="66"/>
      <c r="B88" s="66"/>
    </row>
    <row r="89" spans="1:2">
      <c r="A89" s="66"/>
      <c r="B89" s="66"/>
    </row>
    <row r="90" spans="1:2">
      <c r="A90" s="66"/>
      <c r="B90" s="66"/>
    </row>
    <row r="91" spans="1:2">
      <c r="A91" s="66"/>
      <c r="B91" s="66"/>
    </row>
    <row r="92" spans="1:2">
      <c r="A92" s="66"/>
      <c r="B92" s="66"/>
    </row>
    <row r="93" spans="1:2">
      <c r="A93" s="66"/>
      <c r="B93" s="66"/>
    </row>
    <row r="94" spans="1:2">
      <c r="A94" s="66"/>
      <c r="B94" s="66"/>
    </row>
    <row r="95" spans="1:2">
      <c r="A95" s="66"/>
      <c r="B95" s="66"/>
    </row>
    <row r="96" spans="1:2">
      <c r="A96" s="66"/>
      <c r="B96" s="66"/>
    </row>
    <row r="97" spans="1:2">
      <c r="A97" s="66"/>
      <c r="B97" s="66"/>
    </row>
    <row r="98" spans="1:2">
      <c r="A98" s="66"/>
      <c r="B98" s="66"/>
    </row>
    <row r="99" spans="1:2">
      <c r="A99" s="66"/>
      <c r="B99" s="66"/>
    </row>
    <row r="100" spans="1:2">
      <c r="A100" s="66"/>
      <c r="B100" s="66"/>
    </row>
    <row r="101" spans="1:2">
      <c r="A101" s="66"/>
      <c r="B101" s="66"/>
    </row>
    <row r="102" spans="1:2">
      <c r="A102" s="66"/>
      <c r="B102" s="66"/>
    </row>
    <row r="103" spans="1:2">
      <c r="A103" s="66"/>
      <c r="B103" s="66"/>
    </row>
    <row r="104" spans="1:2">
      <c r="A104" s="66"/>
      <c r="B104" s="66"/>
    </row>
    <row r="105" spans="1:2">
      <c r="A105" s="66"/>
      <c r="B105" s="66"/>
    </row>
    <row r="106" spans="1:2">
      <c r="A106" s="66"/>
      <c r="B106" s="66"/>
    </row>
    <row r="107" spans="1:2">
      <c r="A107" s="66"/>
      <c r="B107" s="66"/>
    </row>
    <row r="108" spans="1:2">
      <c r="A108" s="66"/>
      <c r="B108" s="66"/>
    </row>
    <row r="109" spans="1:2">
      <c r="A109" s="66"/>
      <c r="B109" s="66"/>
    </row>
    <row r="110" spans="1:2">
      <c r="A110" s="66"/>
      <c r="B110" s="66"/>
    </row>
    <row r="111" spans="1:2">
      <c r="A111" s="66"/>
      <c r="B111" s="66"/>
    </row>
    <row r="112" spans="1:2">
      <c r="A112" s="66"/>
      <c r="B112" s="66"/>
    </row>
    <row r="113" spans="1:2">
      <c r="A113" s="66"/>
      <c r="B113" s="66"/>
    </row>
    <row r="114" spans="1:2">
      <c r="A114" s="66"/>
      <c r="B114" s="66"/>
    </row>
    <row r="115" spans="1:2">
      <c r="A115" s="66"/>
      <c r="B115" s="66"/>
    </row>
    <row r="116" spans="1:2">
      <c r="A116" s="66"/>
      <c r="B116" s="66"/>
    </row>
    <row r="117" spans="1:2">
      <c r="A117" s="66"/>
      <c r="B117" s="66"/>
    </row>
    <row r="118" spans="1:2">
      <c r="A118" s="66"/>
      <c r="B118" s="66"/>
    </row>
    <row r="119" spans="1:2">
      <c r="A119" s="66"/>
      <c r="B119" s="66"/>
    </row>
    <row r="120" spans="1:2">
      <c r="A120" s="66"/>
      <c r="B120" s="66"/>
    </row>
    <row r="121" spans="1:2">
      <c r="A121" s="66"/>
      <c r="B121" s="66"/>
    </row>
    <row r="122" spans="1:2">
      <c r="A122" s="66"/>
      <c r="B122" s="66"/>
    </row>
    <row r="123" spans="1:2">
      <c r="A123" s="66"/>
      <c r="B123" s="66"/>
    </row>
    <row r="124" spans="1:2">
      <c r="A124" s="66"/>
      <c r="B124" s="66"/>
    </row>
    <row r="125" spans="1:2">
      <c r="A125" s="66"/>
      <c r="B125" s="66"/>
    </row>
    <row r="126" spans="1:2">
      <c r="A126" s="66"/>
      <c r="B126" s="66"/>
    </row>
    <row r="127" spans="1:2">
      <c r="A127" s="66"/>
      <c r="B127" s="66"/>
    </row>
    <row r="128" spans="1:2">
      <c r="A128" s="66"/>
      <c r="B128" s="66"/>
    </row>
    <row r="129" spans="1:2">
      <c r="A129" s="66"/>
      <c r="B129" s="66"/>
    </row>
    <row r="130" spans="1:2">
      <c r="A130" s="66"/>
      <c r="B130" s="66"/>
    </row>
    <row r="131" spans="1:2">
      <c r="A131" s="66"/>
      <c r="B131" s="66"/>
    </row>
    <row r="132" spans="1:2">
      <c r="A132" s="66"/>
      <c r="B132" s="66"/>
    </row>
    <row r="133" spans="1:2">
      <c r="A133" s="66"/>
      <c r="B133" s="66"/>
    </row>
    <row r="134" spans="1:2">
      <c r="A134" s="66"/>
      <c r="B134" s="66"/>
    </row>
    <row r="135" spans="1:2">
      <c r="A135" s="66"/>
      <c r="B135" s="66"/>
    </row>
    <row r="136" spans="1:2">
      <c r="A136" s="66"/>
      <c r="B136" s="66"/>
    </row>
    <row r="137" spans="1:2">
      <c r="A137" s="66"/>
      <c r="B137" s="66"/>
    </row>
    <row r="138" spans="1:2">
      <c r="A138" s="66"/>
      <c r="B138" s="66"/>
    </row>
    <row r="139" spans="1:2">
      <c r="A139" s="66"/>
      <c r="B139" s="66"/>
    </row>
  </sheetData>
  <sheetProtection algorithmName="SHA-512" hashValue="F+XvOj80IslhmB48eVB3S7wxn+nR1ZqiP7of2SUuWDihvDM+ClYibQt3h7zdgcRN67D8xqv/0jwqK39as8pwuQ==" saltValue="cBYCExdIe//FCarK1pdKCg==" spinCount="100000" sheet="1" objects="1" scenarios="1" selectLockedCells="1"/>
  <mergeCells count="3">
    <mergeCell ref="A19:B139"/>
    <mergeCell ref="B11:D11"/>
    <mergeCell ref="B12:C12"/>
  </mergeCells>
  <pageMargins left="0.7" right="0.7" top="0.75" bottom="0.75" header="0.3" footer="0.3"/>
  <drawing r:id="rId1"/>
  <picture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7E001-54ED-47D7-884D-3BD5126042B9}">
  <dimension ref="B1:U46"/>
  <sheetViews>
    <sheetView showGridLines="0" showRowColHeaders="0" zoomScaleNormal="100" workbookViewId="0">
      <selection activeCell="C6" sqref="C6"/>
    </sheetView>
  </sheetViews>
  <sheetFormatPr defaultColWidth="8.6328125" defaultRowHeight="12.5"/>
  <cols>
    <col min="1" max="1" width="3.81640625" style="4" customWidth="1"/>
    <col min="2" max="2" width="61.36328125" style="4" customWidth="1"/>
    <col min="3" max="3" width="14.6328125" style="4" customWidth="1"/>
    <col min="4" max="4" width="2.81640625" style="4" customWidth="1"/>
    <col min="5" max="5" width="64.36328125" style="4" bestFit="1" customWidth="1"/>
    <col min="6" max="6" width="14.6328125" style="4" customWidth="1"/>
    <col min="7" max="7" width="7.36328125" style="4" customWidth="1"/>
    <col min="8" max="8" width="8.6328125" style="4" hidden="1" customWidth="1"/>
    <col min="9" max="9" width="13.1796875" style="28" hidden="1" customWidth="1"/>
    <col min="10" max="10" width="18.1796875" style="28" hidden="1" customWidth="1"/>
    <col min="11" max="11" width="28.81640625" style="28" hidden="1" customWidth="1"/>
    <col min="12" max="12" width="13.1796875" style="28" hidden="1" customWidth="1"/>
    <col min="13" max="13" width="8.6328125" style="28" hidden="1" customWidth="1"/>
    <col min="14" max="14" width="16.81640625" style="28" hidden="1" customWidth="1"/>
    <col min="15" max="15" width="11.453125" style="28" hidden="1" customWidth="1"/>
    <col min="16" max="16" width="8.6328125" style="4" hidden="1" customWidth="1"/>
    <col min="17" max="17" width="8.6328125" style="4" customWidth="1"/>
    <col min="18" max="16384" width="8.6328125" style="4"/>
  </cols>
  <sheetData>
    <row r="1" spans="2:21" ht="10" customHeight="1"/>
    <row r="2" spans="2:21" ht="37.5" customHeight="1">
      <c r="B2" s="49" t="s">
        <v>42</v>
      </c>
      <c r="C2" s="1"/>
      <c r="D2" s="2"/>
      <c r="E2" s="2"/>
      <c r="F2" s="2"/>
      <c r="G2" s="2"/>
      <c r="H2" s="3"/>
      <c r="I2" s="72" t="s">
        <v>32</v>
      </c>
      <c r="J2" s="72"/>
      <c r="K2" s="72"/>
      <c r="L2" s="72"/>
      <c r="M2" s="72"/>
      <c r="N2" s="72"/>
      <c r="O2" s="72"/>
      <c r="P2" s="72"/>
    </row>
    <row r="3" spans="2:21" ht="10" customHeight="1">
      <c r="C3" s="5"/>
      <c r="D3" s="5"/>
      <c r="E3" s="5"/>
      <c r="F3" s="5"/>
      <c r="G3" s="5"/>
      <c r="H3" s="3"/>
    </row>
    <row r="4" spans="2:21" ht="40" customHeight="1">
      <c r="B4" s="78" t="s">
        <v>41</v>
      </c>
      <c r="C4" s="79"/>
      <c r="D4" s="16"/>
      <c r="E4" s="17"/>
      <c r="F4" s="18"/>
      <c r="G4" s="5"/>
      <c r="H4" s="3"/>
      <c r="I4" s="37" t="s">
        <v>28</v>
      </c>
      <c r="J4" s="38">
        <f>IF(C6="Raízen",1,IF(C6="Gruopo Nós",1,IF(C6="Aguassanta",2,IF(C6="Brado",2,IF(C6="Cosan",2,IF(C6="Moove",2,IF(C6="Rumo",2,3)))))))</f>
        <v>3</v>
      </c>
      <c r="N4" s="37" t="s">
        <v>20</v>
      </c>
      <c r="O4" s="37" t="s">
        <v>40</v>
      </c>
    </row>
    <row r="5" spans="2:21" ht="10" customHeight="1">
      <c r="B5" s="19"/>
      <c r="F5" s="20"/>
      <c r="H5" s="3"/>
      <c r="I5" s="39" t="s">
        <v>29</v>
      </c>
      <c r="J5" s="40">
        <f>IF(C6="Brado",1,IF(C6="Grupo Nós",1,IF(C6="Raízen",1,IF(C6="Rumo",1,IF(C6="Moove",2,3)))))</f>
        <v>3</v>
      </c>
      <c r="K5" s="29"/>
      <c r="L5" s="29"/>
      <c r="M5" s="29"/>
      <c r="N5" s="38" t="s">
        <v>19</v>
      </c>
      <c r="O5" s="38">
        <v>3</v>
      </c>
      <c r="P5" s="6"/>
      <c r="Q5" s="6"/>
      <c r="R5" s="6"/>
      <c r="S5" s="6"/>
      <c r="T5" s="6"/>
      <c r="U5" s="6"/>
    </row>
    <row r="6" spans="2:21" s="6" customFormat="1" ht="15">
      <c r="B6" s="50" t="s">
        <v>43</v>
      </c>
      <c r="C6" s="59"/>
      <c r="F6" s="21"/>
      <c r="G6" s="5"/>
      <c r="H6" s="3"/>
      <c r="I6" s="29"/>
      <c r="J6" s="29"/>
      <c r="K6" s="29"/>
      <c r="L6" s="29"/>
      <c r="M6" s="29"/>
      <c r="N6" s="40" t="s">
        <v>17</v>
      </c>
      <c r="O6" s="40">
        <v>1</v>
      </c>
    </row>
    <row r="7" spans="2:21" s="6" customFormat="1" ht="14" customHeight="1">
      <c r="B7" s="51" t="s">
        <v>44</v>
      </c>
      <c r="C7" s="60">
        <v>0</v>
      </c>
      <c r="F7" s="21"/>
      <c r="G7" s="5"/>
      <c r="H7" s="7"/>
      <c r="I7" s="70" t="s">
        <v>25</v>
      </c>
      <c r="J7" s="70"/>
      <c r="K7" s="70"/>
      <c r="L7" s="70"/>
      <c r="M7" s="29"/>
      <c r="N7" s="38" t="s">
        <v>63</v>
      </c>
      <c r="O7" s="38">
        <v>1</v>
      </c>
    </row>
    <row r="8" spans="2:21" s="6" customFormat="1" ht="14" customHeight="1">
      <c r="B8" s="51" t="s">
        <v>45</v>
      </c>
      <c r="C8" s="61">
        <v>0</v>
      </c>
      <c r="F8" s="22"/>
      <c r="H8" s="7"/>
      <c r="I8" s="41" t="s">
        <v>21</v>
      </c>
      <c r="J8" s="41" t="s">
        <v>22</v>
      </c>
      <c r="K8" s="41" t="s">
        <v>15</v>
      </c>
      <c r="L8" s="41" t="s">
        <v>4</v>
      </c>
      <c r="M8" s="29"/>
      <c r="N8" s="38" t="s">
        <v>18</v>
      </c>
      <c r="O8" s="38">
        <v>3</v>
      </c>
    </row>
    <row r="9" spans="2:21" s="6" customFormat="1" ht="15">
      <c r="B9" s="51" t="s">
        <v>46</v>
      </c>
      <c r="C9" s="61">
        <v>0</v>
      </c>
      <c r="F9" s="23"/>
      <c r="H9" s="3"/>
      <c r="I9" s="31">
        <v>5</v>
      </c>
      <c r="J9" s="32">
        <v>7000</v>
      </c>
      <c r="K9" s="31" t="s">
        <v>5</v>
      </c>
      <c r="L9" s="33">
        <v>0.01</v>
      </c>
      <c r="M9" s="28"/>
      <c r="N9" s="40" t="s">
        <v>0</v>
      </c>
      <c r="O9" s="40">
        <v>1</v>
      </c>
      <c r="P9" s="4"/>
      <c r="Q9" s="4"/>
      <c r="R9" s="4"/>
      <c r="S9" s="4"/>
      <c r="T9" s="4"/>
      <c r="U9" s="4"/>
    </row>
    <row r="10" spans="2:21" ht="10" customHeight="1">
      <c r="B10" s="24"/>
      <c r="C10" s="25"/>
      <c r="D10" s="26"/>
      <c r="E10" s="26"/>
      <c r="F10" s="27"/>
      <c r="H10" s="3"/>
      <c r="I10" s="31">
        <v>4</v>
      </c>
      <c r="J10" s="32">
        <v>12000</v>
      </c>
      <c r="K10" s="31" t="s">
        <v>6</v>
      </c>
      <c r="L10" s="33">
        <v>0.03</v>
      </c>
      <c r="N10" s="38" t="s">
        <v>64</v>
      </c>
      <c r="O10" s="40">
        <v>1</v>
      </c>
    </row>
    <row r="11" spans="2:21" ht="10" customHeight="1">
      <c r="H11" s="3"/>
      <c r="I11" s="31">
        <v>3</v>
      </c>
      <c r="J11" s="32">
        <v>23000</v>
      </c>
      <c r="K11" s="31" t="s">
        <v>7</v>
      </c>
      <c r="L11" s="33">
        <v>0.05</v>
      </c>
      <c r="N11" s="38" t="s">
        <v>1</v>
      </c>
      <c r="O11" s="38">
        <v>2</v>
      </c>
    </row>
    <row r="12" spans="2:21" ht="40" customHeight="1">
      <c r="B12" s="80" t="s">
        <v>47</v>
      </c>
      <c r="C12" s="80"/>
      <c r="D12" s="80"/>
      <c r="E12" s="80"/>
      <c r="F12" s="14"/>
      <c r="H12" s="3"/>
      <c r="I12" s="31">
        <v>2</v>
      </c>
      <c r="J12" s="32">
        <v>38000</v>
      </c>
      <c r="K12" s="31" t="s">
        <v>8</v>
      </c>
      <c r="L12" s="33">
        <v>7.0000000000000007E-2</v>
      </c>
      <c r="N12" s="40" t="s">
        <v>3</v>
      </c>
      <c r="O12" s="40">
        <v>1</v>
      </c>
    </row>
    <row r="13" spans="2:21" ht="10" customHeight="1">
      <c r="C13" s="8"/>
      <c r="H13" s="3"/>
      <c r="I13" s="31">
        <v>1</v>
      </c>
      <c r="J13" s="32">
        <v>38000</v>
      </c>
      <c r="K13" s="31" t="s">
        <v>9</v>
      </c>
      <c r="L13" s="33">
        <v>0.1</v>
      </c>
      <c r="N13" s="40" t="s">
        <v>2</v>
      </c>
      <c r="O13" s="40">
        <v>1</v>
      </c>
    </row>
    <row r="14" spans="2:21" ht="10" customHeight="1">
      <c r="H14" s="3"/>
    </row>
    <row r="15" spans="2:21" ht="18.5">
      <c r="B15" s="73" t="str">
        <f>IF(H5=1,"P L A N O   D E   A AP O S E N T A D O R B15I A   R A I Z",IF(H5=2,"PLANO DE APOSENTADORIA FUTURA II","PLANO DE APOSENTADORIA ATUAL"))</f>
        <v>PLANO DE APOSENTADORIA ATUAL</v>
      </c>
      <c r="C15" s="12"/>
      <c r="D15" s="12"/>
      <c r="E15" s="13" t="s">
        <v>51</v>
      </c>
      <c r="H15" s="3"/>
      <c r="I15" s="71" t="s">
        <v>26</v>
      </c>
      <c r="J15" s="71"/>
      <c r="K15" s="71"/>
      <c r="L15" s="71"/>
    </row>
    <row r="16" spans="2:21" ht="15.5">
      <c r="B16" s="73"/>
      <c r="C16" s="12"/>
      <c r="D16" s="12"/>
      <c r="E16" s="55" t="s">
        <v>33</v>
      </c>
      <c r="F16" s="54">
        <f>IF(J5=1,IF(C7&lt;J9,L9,IF(C7&lt;J10,L10,IF(C7&lt;J11,L11,IF(C7&lt;J12,L12,L13)))),IF(J5=2,IF(C7&lt;J17,L17,IF(C7&lt;J18,L18,IF(C7&lt;J19,L19,IF(C7&lt;J20,L20,L21)))),IF(J5=3,IF(C7&lt;J25,L25,IF(C7&lt;J26,L26,IF(C7&lt;J27,L27,L28))))))</f>
        <v>0.03</v>
      </c>
      <c r="H16" s="7"/>
      <c r="I16" s="41" t="s">
        <v>21</v>
      </c>
      <c r="J16" s="41" t="s">
        <v>23</v>
      </c>
      <c r="K16" s="41" t="s">
        <v>15</v>
      </c>
      <c r="L16" s="42" t="s">
        <v>4</v>
      </c>
      <c r="M16" s="29"/>
      <c r="N16" s="29"/>
      <c r="O16" s="29"/>
      <c r="P16" s="6"/>
      <c r="Q16" s="6"/>
      <c r="R16" s="6"/>
      <c r="S16" s="6"/>
      <c r="T16" s="6"/>
      <c r="U16" s="6"/>
    </row>
    <row r="17" spans="2:21" s="6" customFormat="1" ht="15">
      <c r="B17" s="58" t="s">
        <v>57</v>
      </c>
      <c r="C17" s="62"/>
      <c r="D17" s="52"/>
      <c r="E17" s="56" t="s">
        <v>58</v>
      </c>
      <c r="F17" s="62"/>
      <c r="H17" s="7"/>
      <c r="I17" s="30">
        <v>5</v>
      </c>
      <c r="J17" s="35">
        <v>5000</v>
      </c>
      <c r="K17" s="30" t="s">
        <v>10</v>
      </c>
      <c r="L17" s="34">
        <v>1.4999999999999999E-2</v>
      </c>
      <c r="M17" s="29"/>
      <c r="N17" s="29"/>
      <c r="O17" s="29"/>
    </row>
    <row r="18" spans="2:21" s="6" customFormat="1" ht="15">
      <c r="B18" s="57" t="s">
        <v>48</v>
      </c>
      <c r="C18" s="53">
        <f>IF(C17&lt;J32,((C7-J35)*C17),((C7-J35)*J32))</f>
        <v>0</v>
      </c>
      <c r="D18" s="52"/>
      <c r="E18" s="57" t="s">
        <v>52</v>
      </c>
      <c r="F18" s="53">
        <f>IF(F17&lt;F16,(C7*F17),(C7*F16))</f>
        <v>0</v>
      </c>
      <c r="H18" s="7"/>
      <c r="I18" s="30">
        <v>4</v>
      </c>
      <c r="J18" s="35">
        <v>10000</v>
      </c>
      <c r="K18" s="30" t="s">
        <v>11</v>
      </c>
      <c r="L18" s="34">
        <v>3.5000000000000003E-2</v>
      </c>
      <c r="M18" s="29"/>
      <c r="N18" s="29"/>
      <c r="O18" s="29"/>
    </row>
    <row r="19" spans="2:21" s="6" customFormat="1" ht="15">
      <c r="B19" s="56" t="s">
        <v>49</v>
      </c>
      <c r="C19" s="53">
        <f>C18</f>
        <v>0</v>
      </c>
      <c r="D19" s="52"/>
      <c r="E19" s="56" t="s">
        <v>53</v>
      </c>
      <c r="F19" s="53">
        <f>F18</f>
        <v>0</v>
      </c>
      <c r="H19" s="3"/>
      <c r="I19" s="31">
        <v>3</v>
      </c>
      <c r="J19" s="32">
        <v>15000</v>
      </c>
      <c r="K19" s="31" t="s">
        <v>12</v>
      </c>
      <c r="L19" s="36">
        <v>5.5E-2</v>
      </c>
      <c r="M19" s="28"/>
      <c r="N19" s="28"/>
      <c r="O19" s="28"/>
      <c r="P19" s="4"/>
      <c r="Q19" s="4"/>
      <c r="R19" s="4"/>
      <c r="S19" s="4"/>
      <c r="T19" s="4"/>
      <c r="U19" s="4"/>
    </row>
    <row r="20" spans="2:21" ht="15">
      <c r="B20" s="57" t="s">
        <v>50</v>
      </c>
      <c r="C20" s="53">
        <f>(SUM(C18:C19))</f>
        <v>0</v>
      </c>
      <c r="D20" s="52"/>
      <c r="E20" s="57" t="s">
        <v>54</v>
      </c>
      <c r="F20" s="53">
        <f>(SUM(F18:F19))</f>
        <v>0</v>
      </c>
      <c r="H20" s="3"/>
      <c r="I20" s="31">
        <v>2</v>
      </c>
      <c r="J20" s="32">
        <v>25000</v>
      </c>
      <c r="K20" s="31" t="s">
        <v>13</v>
      </c>
      <c r="L20" s="36">
        <v>0.08</v>
      </c>
    </row>
    <row r="21" spans="2:21" ht="10" customHeight="1">
      <c r="B21" s="5"/>
      <c r="C21" s="8"/>
      <c r="F21" s="9"/>
      <c r="H21" s="3"/>
      <c r="I21" s="31">
        <v>1</v>
      </c>
      <c r="J21" s="32">
        <v>25000</v>
      </c>
      <c r="K21" s="31" t="s">
        <v>14</v>
      </c>
      <c r="L21" s="36">
        <v>0.1</v>
      </c>
    </row>
    <row r="22" spans="2:21" ht="10" customHeight="1">
      <c r="B22" s="74"/>
      <c r="C22" s="74"/>
      <c r="D22" s="74"/>
      <c r="E22" s="74"/>
      <c r="F22" s="9"/>
      <c r="H22" s="3"/>
    </row>
    <row r="23" spans="2:21" ht="30.5" customHeight="1">
      <c r="B23" s="76" t="str">
        <f>IF(((F16*C7)+1)&gt;C18,J31,J30)</f>
        <v>COM O PLANO FUTURA+ VOCÊ PODE INVESTIR+!</v>
      </c>
      <c r="C23" s="76"/>
      <c r="D23" s="76"/>
      <c r="E23" s="76"/>
      <c r="F23" s="76"/>
      <c r="H23" s="3"/>
      <c r="I23" s="71" t="s">
        <v>27</v>
      </c>
      <c r="J23" s="71"/>
      <c r="K23" s="71"/>
      <c r="L23" s="71"/>
    </row>
    <row r="24" spans="2:21" ht="58" customHeight="1">
      <c r="B24" s="77" t="str">
        <f>IF(((F16*C7)+1)&gt;C18,K31,K30)</f>
        <v>A atualização do plano permite que você não só contribua mais para o seu futuro, como também receba uma maior contrapartida por parte da Empresa. 
Dessa forma, você pode tanto aproveitar o Benefício Fiscal anualmente e pagar menos impostos, como conseguir desfrutar de uma aposentadoria mais tranquila no futuro.</v>
      </c>
      <c r="C24" s="77"/>
      <c r="D24" s="77"/>
      <c r="E24" s="77"/>
      <c r="F24" s="77"/>
      <c r="H24" s="3"/>
      <c r="I24" s="43" t="s">
        <v>21</v>
      </c>
      <c r="J24" s="43" t="s">
        <v>24</v>
      </c>
      <c r="K24" s="43" t="s">
        <v>15</v>
      </c>
      <c r="L24" s="44" t="s">
        <v>4</v>
      </c>
    </row>
    <row r="25" spans="2:21" ht="10" customHeight="1">
      <c r="H25" s="3"/>
      <c r="I25" s="31">
        <v>4</v>
      </c>
      <c r="J25" s="32">
        <v>5000</v>
      </c>
      <c r="K25" s="31" t="s">
        <v>10</v>
      </c>
      <c r="L25" s="36">
        <v>0.03</v>
      </c>
    </row>
    <row r="26" spans="2:21" ht="13" customHeight="1">
      <c r="B26" s="75" t="s">
        <v>55</v>
      </c>
      <c r="C26" s="75"/>
      <c r="D26" s="75"/>
      <c r="E26" s="75"/>
      <c r="F26" s="75"/>
      <c r="G26" s="15"/>
      <c r="H26" s="3"/>
      <c r="I26" s="31">
        <v>3</v>
      </c>
      <c r="J26" s="32">
        <v>10000</v>
      </c>
      <c r="K26" s="31" t="s">
        <v>11</v>
      </c>
      <c r="L26" s="36">
        <v>0.05</v>
      </c>
    </row>
    <row r="27" spans="2:21" ht="26" customHeight="1">
      <c r="B27" s="75"/>
      <c r="C27" s="75"/>
      <c r="D27" s="75"/>
      <c r="E27" s="75"/>
      <c r="F27" s="75"/>
      <c r="G27" s="15"/>
      <c r="H27" s="3"/>
      <c r="I27" s="31">
        <v>2</v>
      </c>
      <c r="J27" s="32">
        <v>25000</v>
      </c>
      <c r="K27" s="31" t="s">
        <v>13</v>
      </c>
      <c r="L27" s="36">
        <v>7.0000000000000007E-2</v>
      </c>
    </row>
    <row r="28" spans="2:21" ht="10" customHeight="1">
      <c r="B28" s="10"/>
      <c r="C28" s="10"/>
      <c r="D28" s="10"/>
      <c r="E28" s="10"/>
      <c r="F28" s="10"/>
      <c r="G28" s="11"/>
      <c r="H28" s="3"/>
      <c r="I28" s="31">
        <v>1</v>
      </c>
      <c r="J28" s="32">
        <v>25000</v>
      </c>
      <c r="K28" s="31" t="s">
        <v>14</v>
      </c>
      <c r="L28" s="36">
        <v>0.1</v>
      </c>
    </row>
    <row r="29" spans="2:21" ht="18" customHeight="1">
      <c r="B29" s="69" t="s">
        <v>56</v>
      </c>
      <c r="C29" s="69"/>
      <c r="D29" s="69"/>
      <c r="E29" s="69"/>
      <c r="F29" s="69"/>
      <c r="H29" s="3"/>
    </row>
    <row r="30" spans="2:21" ht="24" customHeight="1">
      <c r="B30" s="69"/>
      <c r="C30" s="69"/>
      <c r="D30" s="69"/>
      <c r="E30" s="69"/>
      <c r="F30" s="69"/>
      <c r="H30" s="3"/>
      <c r="I30" s="48" t="s">
        <v>31</v>
      </c>
      <c r="J30" s="38" t="s">
        <v>39</v>
      </c>
      <c r="K30" s="38" t="s">
        <v>34</v>
      </c>
    </row>
    <row r="31" spans="2:21" ht="14" customHeight="1">
      <c r="B31" s="69"/>
      <c r="C31" s="69"/>
      <c r="D31" s="69"/>
      <c r="E31" s="69"/>
      <c r="F31" s="69"/>
      <c r="H31" s="3"/>
      <c r="I31" s="48" t="s">
        <v>37</v>
      </c>
      <c r="J31" s="45" t="s">
        <v>38</v>
      </c>
      <c r="K31" s="38" t="s">
        <v>36</v>
      </c>
    </row>
    <row r="32" spans="2:21" ht="31" customHeight="1">
      <c r="B32" s="69"/>
      <c r="C32" s="69"/>
      <c r="D32" s="69"/>
      <c r="E32" s="69"/>
      <c r="F32" s="69"/>
      <c r="H32" s="3"/>
      <c r="I32" s="48" t="s">
        <v>30</v>
      </c>
      <c r="J32" s="46">
        <f>IF(C7&lt;J35,0,IF((((J33-C9)/365.25)+((J33-C8)/365.25))&lt;46,5%,IF((((J33-C9)/365.25)+((J33-C8)/365.25))&lt;61,7%,IF((((J33-C9)/365.25)+((J33-C8)/365.25))&lt;76,9%,11%))))</f>
        <v>0</v>
      </c>
      <c r="K32" s="38"/>
    </row>
    <row r="33" spans="2:11" ht="14" customHeight="1">
      <c r="B33" s="69"/>
      <c r="C33" s="69"/>
      <c r="D33" s="69"/>
      <c r="E33" s="69"/>
      <c r="F33" s="69"/>
      <c r="H33" s="3"/>
      <c r="I33" s="48" t="s">
        <v>16</v>
      </c>
      <c r="J33" s="47">
        <f ca="1">TODAY()</f>
        <v>46171</v>
      </c>
      <c r="K33" s="38"/>
    </row>
    <row r="34" spans="2:11" ht="13">
      <c r="B34" s="69"/>
      <c r="C34" s="69"/>
      <c r="D34" s="69"/>
      <c r="E34" s="69"/>
      <c r="F34" s="69"/>
      <c r="H34" s="3"/>
      <c r="I34" s="48" t="s">
        <v>61</v>
      </c>
      <c r="J34" s="47">
        <v>46023</v>
      </c>
    </row>
    <row r="35" spans="2:11" ht="13">
      <c r="B35" s="69"/>
      <c r="C35" s="69"/>
      <c r="D35" s="69"/>
      <c r="E35" s="69"/>
      <c r="F35" s="69"/>
      <c r="H35" s="3"/>
      <c r="I35" s="48" t="s">
        <v>62</v>
      </c>
      <c r="J35" s="32">
        <v>6133.8</v>
      </c>
    </row>
    <row r="36" spans="2:11" ht="14" customHeight="1">
      <c r="B36" s="69"/>
      <c r="C36" s="69"/>
      <c r="D36" s="69"/>
      <c r="E36" s="69"/>
      <c r="F36" s="69"/>
      <c r="H36" s="3"/>
    </row>
    <row r="37" spans="2:11">
      <c r="B37" s="69"/>
      <c r="C37" s="69"/>
      <c r="D37" s="69"/>
      <c r="E37" s="69"/>
      <c r="F37" s="69"/>
      <c r="H37" s="3"/>
    </row>
    <row r="38" spans="2:11">
      <c r="B38" s="69"/>
      <c r="C38" s="69"/>
      <c r="D38" s="69"/>
      <c r="E38" s="69"/>
      <c r="F38" s="69"/>
      <c r="H38" s="3"/>
    </row>
    <row r="39" spans="2:11">
      <c r="B39" s="69"/>
      <c r="C39" s="69"/>
      <c r="D39" s="69"/>
      <c r="E39" s="69"/>
      <c r="F39" s="69"/>
    </row>
    <row r="40" spans="2:11">
      <c r="B40" s="69"/>
      <c r="C40" s="69"/>
      <c r="D40" s="69"/>
      <c r="E40" s="69"/>
      <c r="F40" s="69"/>
    </row>
    <row r="41" spans="2:11">
      <c r="B41" s="69"/>
      <c r="C41" s="69"/>
      <c r="D41" s="69"/>
      <c r="E41" s="69"/>
      <c r="F41" s="69"/>
    </row>
    <row r="42" spans="2:11" ht="46.5" customHeight="1">
      <c r="B42" s="69"/>
      <c r="C42" s="69"/>
      <c r="D42" s="69"/>
      <c r="E42" s="69"/>
      <c r="F42" s="69"/>
    </row>
    <row r="43" spans="2:11">
      <c r="B43" s="10"/>
      <c r="C43" s="10"/>
      <c r="D43" s="10"/>
      <c r="E43" s="10"/>
      <c r="F43" s="10"/>
      <c r="G43" s="10"/>
    </row>
    <row r="46" spans="2:11" ht="66" customHeight="1"/>
  </sheetData>
  <sheetProtection algorithmName="SHA-512" hashValue="xBGR6kSXVJeG8oBikdwm6oBPWMP4464vphGno0xmUJhUU4Fjn1RVt6/6qv8o3Letbd0Pqxk5/6I2zJ9y8ZShjQ==" saltValue="HeIQdYqhHNe2oaeejlPEYw==" spinCount="100000" sheet="1" objects="1" scenarios="1" selectLockedCells="1"/>
  <sortState xmlns:xlrd2="http://schemas.microsoft.com/office/spreadsheetml/2017/richdata2" ref="N5:O14">
    <sortCondition ref="N5:N14"/>
  </sortState>
  <mergeCells count="12">
    <mergeCell ref="B29:F42"/>
    <mergeCell ref="I7:L7"/>
    <mergeCell ref="I15:L15"/>
    <mergeCell ref="I23:L23"/>
    <mergeCell ref="I2:P2"/>
    <mergeCell ref="B15:B16"/>
    <mergeCell ref="B22:E22"/>
    <mergeCell ref="B26:F27"/>
    <mergeCell ref="B23:F23"/>
    <mergeCell ref="B24:F24"/>
    <mergeCell ref="B4:C4"/>
    <mergeCell ref="B12:E12"/>
  </mergeCells>
  <dataValidations count="1">
    <dataValidation type="list" allowBlank="1" showInputMessage="1" showErrorMessage="1" sqref="C6" xr:uid="{528D6E0B-AA37-4E2C-ADCB-B539D2ACF761}">
      <formula1>$N$5:$N$13</formula1>
    </dataValidation>
  </dataValidations>
  <pageMargins left="0.511811024" right="0.511811024" top="0.78740157499999996" bottom="0.78740157499999996" header="0.31496062000000002" footer="0.31496062000000002"/>
  <pageSetup paperSize="9" orientation="portrait" r:id="rId1"/>
  <drawing r:id="rId2"/>
  <legacyDrawing r:id="rId3"/>
  <picture r:id="rId4"/>
</worksheet>
</file>

<file path=docMetadata/LabelInfo.xml><?xml version="1.0" encoding="utf-8"?>
<clbl:labelList xmlns:clbl="http://schemas.microsoft.com/office/2020/mipLabelMetadata">
  <clbl:label id="{4097e182-faaa-4e50-90ae-9c7001a20bdb}" enabled="1" method="Privileged" siteId="{e7c411a6-9013-4967-a5b1-3d08f9edc13e}"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CAPA</vt:lpstr>
      <vt:lpstr>SIMULADOR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Jeferson Trivelato</dc:creator>
  <cp:lastModifiedBy>Jeferson Trivelato</cp:lastModifiedBy>
  <dcterms:created xsi:type="dcterms:W3CDTF">2015-06-05T18:19:34Z</dcterms:created>
  <dcterms:modified xsi:type="dcterms:W3CDTF">2026-05-29T16:31:51Z</dcterms:modified>
</cp:coreProperties>
</file>